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ndip\Desktop\Y-2020 RAHUL\"/>
    </mc:Choice>
  </mc:AlternateContent>
  <bookViews>
    <workbookView xWindow="0" yWindow="0" windowWidth="2370" windowHeight="0" firstSheet="2" activeTab="5"/>
  </bookViews>
  <sheets>
    <sheet name="Per Plant Cost" sheetId="6" r:id="rId1"/>
    <sheet name="VNR-BIHI Production" sheetId="5" r:id="rId2"/>
    <sheet name="Labour Cost" sheetId="2" r:id="rId3"/>
    <sheet name="Chemical &amp; Fertilizer Cost" sheetId="1" r:id="rId4"/>
    <sheet name="Diesel &amp; Electricity Cost" sheetId="3" r:id="rId5"/>
    <sheet name="Transportation cost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5" l="1"/>
  <c r="F23" i="5"/>
  <c r="F24" i="5"/>
  <c r="F25" i="5"/>
  <c r="F26" i="5"/>
  <c r="F27" i="5"/>
  <c r="F28" i="5"/>
  <c r="F29" i="5"/>
  <c r="F30" i="5"/>
  <c r="F31" i="5"/>
  <c r="F32" i="5"/>
  <c r="F33" i="5"/>
  <c r="F22" i="5"/>
  <c r="E34" i="5"/>
  <c r="E35" i="3" l="1"/>
  <c r="D26" i="6"/>
  <c r="D17" i="6"/>
  <c r="D21" i="6" s="1"/>
  <c r="D27" i="6" l="1"/>
  <c r="D7" i="6"/>
  <c r="D8" i="6"/>
  <c r="D5" i="6"/>
  <c r="D6" i="6"/>
  <c r="D35" i="3"/>
  <c r="D17" i="4"/>
  <c r="F6" i="5"/>
  <c r="F7" i="5"/>
  <c r="F8" i="5"/>
  <c r="F9" i="5"/>
  <c r="F10" i="5"/>
  <c r="F11" i="5"/>
  <c r="F12" i="5"/>
  <c r="F13" i="5"/>
  <c r="F14" i="5"/>
  <c r="F15" i="5"/>
  <c r="F16" i="5"/>
  <c r="F5" i="5"/>
  <c r="D12" i="6" l="1"/>
  <c r="D20" i="6" s="1"/>
  <c r="D22" i="6" s="1"/>
  <c r="D34" i="5"/>
  <c r="E17" i="5"/>
  <c r="H17" i="5" s="1"/>
  <c r="D17" i="5"/>
  <c r="E17" i="3"/>
  <c r="E6" i="3"/>
  <c r="E7" i="3"/>
  <c r="E8" i="3"/>
  <c r="E9" i="3"/>
  <c r="E10" i="3"/>
  <c r="E11" i="3"/>
  <c r="E12" i="3"/>
  <c r="E13" i="3"/>
  <c r="E14" i="3"/>
  <c r="E15" i="3"/>
  <c r="E16" i="3"/>
  <c r="E5" i="3"/>
  <c r="D17" i="3"/>
  <c r="F17" i="5" l="1"/>
  <c r="D33" i="1"/>
  <c r="E33" i="1"/>
  <c r="D16" i="1"/>
  <c r="E16" i="1"/>
  <c r="E17" i="2" l="1"/>
  <c r="D17" i="2"/>
</calcChain>
</file>

<file path=xl/sharedStrings.xml><?xml version="1.0" encoding="utf-8"?>
<sst xmlns="http://schemas.openxmlformats.org/spreadsheetml/2006/main" count="173" uniqueCount="64">
  <si>
    <t xml:space="preserve">S.No. </t>
  </si>
  <si>
    <t>Months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</si>
  <si>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</si>
  <si>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</si>
  <si>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</si>
  <si>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</si>
  <si>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</si>
  <si>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</si>
  <si>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</si>
  <si>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</si>
  <si>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</si>
  <si>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</si>
  <si>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</si>
  <si>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</si>
  <si>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</si>
  <si>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Fertilizer Cost</t>
  </si>
  <si>
    <t>Chemical Cost</t>
  </si>
  <si>
    <t>Labour Cost</t>
  </si>
  <si>
    <t>Electricity Cost</t>
  </si>
  <si>
    <t>Transportation cost</t>
  </si>
  <si>
    <t xml:space="preserve">Transportation Cost </t>
  </si>
  <si>
    <t>Chemical Consumption in ltr</t>
  </si>
  <si>
    <t>Fertilizer Consumption in kg</t>
  </si>
  <si>
    <t>Diesel Cost</t>
  </si>
  <si>
    <t>Electricity consumption in unit</t>
  </si>
  <si>
    <t>Grafting Months</t>
  </si>
  <si>
    <t>No. of Plants grafting</t>
  </si>
  <si>
    <t>No. of Success Plants</t>
  </si>
  <si>
    <t>Success %</t>
  </si>
  <si>
    <t>Shifting Months</t>
  </si>
  <si>
    <t>A-3 Plot Chemical and fertilizer consumption report in Financial year April-2019 to March-2020</t>
  </si>
  <si>
    <t>Labour Consumption</t>
  </si>
  <si>
    <t>A-3 Plot Labour consumption report in Financial year April-2019 to March-2020</t>
  </si>
  <si>
    <t>Diesel Consumption  in Genset (Ltr )</t>
  </si>
  <si>
    <t>S.No.</t>
  </si>
  <si>
    <t>Particular</t>
  </si>
  <si>
    <t>Total cost</t>
  </si>
  <si>
    <t>Total Cost In VNR-BIHI Production in A-3 Plot</t>
  </si>
  <si>
    <t>Chemical &amp; Fertilizer cost</t>
  </si>
  <si>
    <t>Diesel &amp; Electricity cost</t>
  </si>
  <si>
    <t>Total Cost In A-3 Plot</t>
  </si>
  <si>
    <t>Total Income</t>
  </si>
  <si>
    <t>Total Success Plants Production in A-3 Plot</t>
  </si>
  <si>
    <t xml:space="preserve">Success Plants Variety Name </t>
  </si>
  <si>
    <t>Success No.of Plants</t>
  </si>
  <si>
    <t xml:space="preserve">VNR-BIHI Plants </t>
  </si>
  <si>
    <t>Per Plants Cost In A-3 Plot In year 2019-20</t>
  </si>
  <si>
    <t>Total Cost In Production</t>
  </si>
  <si>
    <t>Total No.of Plants Production</t>
  </si>
  <si>
    <t>Per Plant Production Cost</t>
  </si>
  <si>
    <t>Total Income In A-3 Plot in Year -2019-20</t>
  </si>
  <si>
    <t xml:space="preserve">Total Income </t>
  </si>
  <si>
    <t>No. of Plants shifting to Godhi</t>
  </si>
  <si>
    <t>No. of Plants Dispatch to Farmer</t>
  </si>
  <si>
    <t>Total Plants shifting  &amp; Dispatch</t>
  </si>
  <si>
    <t>Budy Tape Cost</t>
  </si>
  <si>
    <t>Electric Tape Cost</t>
  </si>
  <si>
    <t>Grafting Success cost</t>
  </si>
  <si>
    <t>A-3 Plot VNR-BIHI Grafting , success &amp; Shifting  report in Financial year April-2019 to March-2020</t>
  </si>
  <si>
    <t>VNR-BIHI PLANT GRAFTING AND SUCCESS DETAILS IN YEAR 1019-2020</t>
  </si>
  <si>
    <t>VNR-BIHI SUCCESS PLANT SHIFTING AND DISPATCH DETAILS IN YEAR 1019-2020</t>
  </si>
  <si>
    <t>A-3 Plot Diesel and Electricity  consumption report in Financial year April-2019 to March-2020</t>
  </si>
  <si>
    <t>A-3 Plot Transportation  cost report in Financial year April-2019 to March-2020</t>
  </si>
  <si>
    <t>A-3 Plot VNR-BIHI Per plants cost  in Financial year April-2019 to March-2020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</si>
</sst>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VNR-BIHI</a:t>
            </a:r>
            <a:r>
              <a:rPr lang="en-US" baseline="0"/>
              <a:t> Grafting &amp; Success Details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'VNR-BIHI Production'!$D$4</c:f>
              <c:strCache>
                <c:ptCount val="1"/>
                <c:pt idx="0">
                  <c:v>No. of Plants grafting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'VNR-BIHI Production'!$C$5:$C$16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'VNR-BIHI Production'!$D$5:$D$16</c:f>
              <c:numCache>
                <c:formatCode>General</c:formatCode>
                <c:ptCount val="12"/>
                <c:pt idx="0">
                  <c:v>64110</c:v>
                </c:pt>
                <c:pt idx="1">
                  <c:v>54250</c:v>
                </c:pt>
                <c:pt idx="2">
                  <c:v>34920</c:v>
                </c:pt>
                <c:pt idx="3">
                  <c:v>10280</c:v>
                </c:pt>
                <c:pt idx="4">
                  <c:v>62680</c:v>
                </c:pt>
                <c:pt idx="5">
                  <c:v>56570</c:v>
                </c:pt>
                <c:pt idx="6">
                  <c:v>49820</c:v>
                </c:pt>
                <c:pt idx="7">
                  <c:v>60965</c:v>
                </c:pt>
                <c:pt idx="8">
                  <c:v>102470</c:v>
                </c:pt>
                <c:pt idx="9">
                  <c:v>60850</c:v>
                </c:pt>
                <c:pt idx="10">
                  <c:v>19660</c:v>
                </c:pt>
                <c:pt idx="11">
                  <c:v>23130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C-449F-B349-722508AEEAD5}"/>
            </c:ext>
          </c:extLst>
        </c:ser>
        <c:ser>
          <c:idx val="1"/>
          <c:order val="1"/>
          <c:tx>
            <c:strRef>
              <c:f>'VNR-BIHI Production'!$E$4</c:f>
              <c:strCache>
                <c:ptCount val="1"/>
                <c:pt idx="0">
                  <c:v>No. of Success Plants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'VNR-BIHI Production'!$C$5:$C$16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'VNR-BIHI Production'!$E$5:$E$16</c:f>
              <c:numCache>
                <c:formatCode>General</c:formatCode>
                <c:ptCount val="12"/>
                <c:pt idx="0">
                  <c:v>41910</c:v>
                </c:pt>
                <c:pt idx="1">
                  <c:v>36605</c:v>
                </c:pt>
                <c:pt idx="2">
                  <c:v>9875</c:v>
                </c:pt>
                <c:pt idx="3">
                  <c:v>1185</c:v>
                </c:pt>
                <c:pt idx="4">
                  <c:v>31403</c:v>
                </c:pt>
                <c:pt idx="5">
                  <c:v>31798</c:v>
                </c:pt>
                <c:pt idx="6">
                  <c:v>20616</c:v>
                </c:pt>
                <c:pt idx="7">
                  <c:v>43585</c:v>
                </c:pt>
                <c:pt idx="8">
                  <c:v>71987</c:v>
                </c:pt>
                <c:pt idx="9">
                  <c:v>50247</c:v>
                </c:pt>
                <c:pt idx="10">
                  <c:v>10546</c:v>
                </c:pt>
                <c:pt idx="11">
                  <c:v>16670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6C-449F-B349-722508AE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27136960"/>
        <c:axId val="413465360"/>
        <c:axId val="0"/>
      </c:bar3DChart>
      <c:catAx>
        <c:axId val="5271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65360"/>
        <c:crosses val="autoZero"/>
        <c:auto val="1"/>
        <c:lblAlgn val="ctr"/>
        <c:lblOffset val="100"/>
        <c:noMultiLvlLbl val="0"/>
      </c:catAx>
      <c:valAx>
        <c:axId val="4134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13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'VNR-BIHI Production'!$D$21</c:f>
              <c:strCache>
                <c:ptCount val="1"/>
                <c:pt idx="0">
                  <c:v>No. of Plants shifting to Godhi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'VNR-BIHI Production'!$C$22:$C$33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'VNR-BIHI Production'!$D$22:$D$33</c:f>
              <c:numCache>
                <c:formatCode>General</c:formatCode>
                <c:ptCount val="12"/>
                <c:pt idx="0">
                  <c:v>3030</c:v>
                </c:pt>
                <c:pt idx="1">
                  <c:v>7200</c:v>
                </c:pt>
                <c:pt idx="2">
                  <c:v>31233</c:v>
                </c:pt>
                <c:pt idx="3">
                  <c:v>33135</c:v>
                </c:pt>
                <c:pt idx="4">
                  <c:v>10110</c:v>
                </c:pt>
                <c:pt idx="5">
                  <c:v>13320</c:v>
                </c:pt>
                <c:pt idx="6">
                  <c:v>15745</c:v>
                </c:pt>
                <c:pt idx="7">
                  <c:v>40170</c:v>
                </c:pt>
                <c:pt idx="8">
                  <c:v>18510</c:v>
                </c:pt>
                <c:pt idx="9">
                  <c:v>53170</c:v>
                </c:pt>
                <c:pt idx="10">
                  <c:v>41893</c:v>
                </c:pt>
                <c:pt idx="11">
                  <c:v>16755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6-40C9-BEF9-595F5BFC70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9481120"/>
        <c:axId val="462800432"/>
      </c:barChart>
      <c:catAx>
        <c:axId val="5894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800432"/>
        <c:crosses val="autoZero"/>
        <c:auto val="1"/>
        <c:lblAlgn val="ctr"/>
        <c:lblOffset val="100"/>
        <c:noMultiLvlLbl val="0"/>
      </c:catAx>
      <c:valAx>
        <c:axId val="46280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4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'Labour Cost'!$D$4</c:f>
              <c:strCache>
                <c:ptCount val="1"/>
                <c:pt idx="0">
                  <c:v>Labour Consumption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'Labour Cost'!$C$5:$C$16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'Labour Cost'!$D$5:$D$16</c:f>
              <c:numCache>
                <c:formatCode>General</c:formatCode>
                <c:ptCount val="12"/>
                <c:pt idx="0">
                  <c:v>1092</c:v>
                </c:pt>
                <c:pt idx="1">
                  <c:v>939</c:v>
                </c:pt>
                <c:pt idx="2">
                  <c:v>911</c:v>
                </c:pt>
                <c:pt idx="3">
                  <c:v>716</c:v>
                </c:pt>
                <c:pt idx="4">
                  <c:v>886</c:v>
                </c:pt>
                <c:pt idx="5">
                  <c:v>941</c:v>
                </c:pt>
                <c:pt idx="6">
                  <c:v>1069</c:v>
                </c:pt>
                <c:pt idx="7">
                  <c:v>1585</c:v>
                </c:pt>
                <c:pt idx="8">
                  <c:v>1160</c:v>
                </c:pt>
                <c:pt idx="9">
                  <c:v>1381</c:v>
                </c:pt>
                <c:pt idx="10">
                  <c:v>1041</c:v>
                </c:pt>
                <c:pt idx="11">
                  <c:v>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68-41A4-BDBC-274E534509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0193680"/>
        <c:axId val="470194240"/>
      </c:barChart>
      <c:catAx>
        <c:axId val="47019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94240"/>
        <c:crosses val="autoZero"/>
        <c:auto val="1"/>
        <c:lblAlgn val="ctr"/>
        <c:lblOffset val="100"/>
        <c:noMultiLvlLbl val="0"/>
      </c:catAx>
      <c:valAx>
        <c:axId val="47019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9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'Chemical &amp; Fertilizer Cost'!$D$3</c:f>
              <c:strCache>
                <c:ptCount val="1"/>
                <c:pt idx="0">
                  <c:v>Chemical Consumption in ltr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'Chemical &amp; Fertilizer Cost'!$C$4:$C$15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'Chemical &amp; Fertilizer Cost'!$D$4:$D$15</c:f>
              <c:numCache>
                <c:formatCode>General</c:formatCode>
                <c:ptCount val="12"/>
                <c:pt idx="0">
                  <c:v>0.85</c:v>
                </c:pt>
                <c:pt idx="1">
                  <c:v>1.4450000000000001</c:v>
                </c:pt>
                <c:pt idx="2">
                  <c:v>2.1850000000000001</c:v>
                </c:pt>
                <c:pt idx="3">
                  <c:v>0.38</c:v>
                </c:pt>
                <c:pt idx="4">
                  <c:v>2.3650000000000002</c:v>
                </c:pt>
                <c:pt idx="5">
                  <c:v>2.94</c:v>
                </c:pt>
                <c:pt idx="6">
                  <c:v>6.1020000000000003</c:v>
                </c:pt>
                <c:pt idx="7">
                  <c:v>1.97</c:v>
                </c:pt>
                <c:pt idx="8">
                  <c:v>1</c:v>
                </c:pt>
                <c:pt idx="9">
                  <c:v>1.625</c:v>
                </c:pt>
                <c:pt idx="10">
                  <c:v>1.7150000000000001</c:v>
                </c:pt>
                <c:pt idx="1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19-4488-92D4-9D22AF48D9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0196480"/>
        <c:axId val="590082000"/>
      </c:barChart>
      <c:catAx>
        <c:axId val="47019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82000"/>
        <c:crosses val="autoZero"/>
        <c:auto val="1"/>
        <c:lblAlgn val="ctr"/>
        <c:lblOffset val="100"/>
        <c:noMultiLvlLbl val="0"/>
      </c:catAx>
      <c:valAx>
        <c:axId val="59008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9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30336832895887"/>
          <c:y val="0.18300925925925926"/>
          <c:w val="0.79702996500437451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'Chemical &amp; Fertilizer Cost'!$D$20</c:f>
              <c:strCache>
                <c:ptCount val="1"/>
                <c:pt idx="0">
                  <c:v>Fertilizer Consumption in kg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'Chemical &amp; Fertilizer Cost'!$C$21:$C$32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'Chemical &amp; Fertilizer Cost'!$D$21:$D$32</c:f>
              <c:numCache>
                <c:formatCode>General</c:formatCode>
                <c:ptCount val="12"/>
                <c:pt idx="0">
                  <c:v>130</c:v>
                </c:pt>
                <c:pt idx="1">
                  <c:v>120</c:v>
                </c:pt>
                <c:pt idx="2">
                  <c:v>160</c:v>
                </c:pt>
                <c:pt idx="3">
                  <c:v>115</c:v>
                </c:pt>
                <c:pt idx="4">
                  <c:v>60</c:v>
                </c:pt>
                <c:pt idx="5">
                  <c:v>70</c:v>
                </c:pt>
                <c:pt idx="6">
                  <c:v>60</c:v>
                </c:pt>
                <c:pt idx="7">
                  <c:v>77.5</c:v>
                </c:pt>
                <c:pt idx="8">
                  <c:v>33.75</c:v>
                </c:pt>
                <c:pt idx="9">
                  <c:v>45</c:v>
                </c:pt>
                <c:pt idx="10">
                  <c:v>56.25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0-449E-B9F0-1D79FA10F25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0084240"/>
        <c:axId val="590084800"/>
      </c:barChart>
      <c:catAx>
        <c:axId val="59008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84800"/>
        <c:crosses val="autoZero"/>
        <c:auto val="1"/>
        <c:lblAlgn val="ctr"/>
        <c:lblOffset val="100"/>
        <c:noMultiLvlLbl val="0"/>
      </c:catAx>
      <c:valAx>
        <c:axId val="590084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8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'Diesel &amp; Electricity Cost'!$D$4</c:f>
              <c:strCache>
                <c:ptCount val="1"/>
                <c:pt idx="0">
                  <c:v>Diesel Consumption  in Genset (Ltr 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'Diesel &amp; Electricity Cost'!$C$5:$C$16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&amp; Electricity Cost'!$D$5:$D$16</c:f>
              <c:numCache>
                <c:formatCode>General</c:formatCode>
                <c:ptCount val="12"/>
                <c:pt idx="0">
                  <c:v>679</c:v>
                </c:pt>
                <c:pt idx="1">
                  <c:v>674</c:v>
                </c:pt>
                <c:pt idx="2">
                  <c:v>730</c:v>
                </c:pt>
                <c:pt idx="3">
                  <c:v>608</c:v>
                </c:pt>
                <c:pt idx="4">
                  <c:v>737</c:v>
                </c:pt>
                <c:pt idx="5">
                  <c:v>702</c:v>
                </c:pt>
                <c:pt idx="6">
                  <c:v>868</c:v>
                </c:pt>
                <c:pt idx="7">
                  <c:v>482</c:v>
                </c:pt>
                <c:pt idx="8">
                  <c:v>637</c:v>
                </c:pt>
                <c:pt idx="9">
                  <c:v>567</c:v>
                </c:pt>
                <c:pt idx="10">
                  <c:v>67</c:v>
                </c:pt>
                <c:pt idx="11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F-4B58-B1CF-1FB17E8626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8193088"/>
        <c:axId val="588193648"/>
      </c:barChart>
      <c:catAx>
        <c:axId val="58819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93648"/>
        <c:crosses val="autoZero"/>
        <c:auto val="1"/>
        <c:lblAlgn val="ctr"/>
        <c:lblOffset val="100"/>
        <c:noMultiLvlLbl val="0"/>
      </c:catAx>
      <c:valAx>
        <c:axId val="5881936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'Diesel &amp; Electricity Cost'!$D$22</c:f>
              <c:strCache>
                <c:ptCount val="1"/>
                <c:pt idx="0">
                  <c:v>Electricity consumption in unit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'Diesel &amp; Electricity Cost'!$C$23:$C$34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&amp; Electricity Cost'!$D$23:$D$34</c:f>
              <c:numCache>
                <c:formatCode>General</c:formatCode>
                <c:ptCount val="12"/>
                <c:pt idx="0">
                  <c:v>1611</c:v>
                </c:pt>
                <c:pt idx="1">
                  <c:v>2395</c:v>
                </c:pt>
                <c:pt idx="2">
                  <c:v>3295</c:v>
                </c:pt>
                <c:pt idx="3">
                  <c:v>1421</c:v>
                </c:pt>
                <c:pt idx="4">
                  <c:v>1499</c:v>
                </c:pt>
                <c:pt idx="5">
                  <c:v>2529</c:v>
                </c:pt>
                <c:pt idx="6">
                  <c:v>2315</c:v>
                </c:pt>
                <c:pt idx="7">
                  <c:v>2128</c:v>
                </c:pt>
                <c:pt idx="8">
                  <c:v>1382</c:v>
                </c:pt>
                <c:pt idx="9">
                  <c:v>1125</c:v>
                </c:pt>
                <c:pt idx="10">
                  <c:v>1220</c:v>
                </c:pt>
                <c:pt idx="11">
                  <c:v>1900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90-4F2E-B516-92CAFD3D4D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90616000"/>
        <c:axId val="290616560"/>
      </c:barChart>
      <c:catAx>
        <c:axId val="29061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616560"/>
        <c:crosses val="autoZero"/>
        <c:auto val="1"/>
        <c:lblAlgn val="ctr"/>
        <c:lblOffset val="100"/>
        <c:noMultiLvlLbl val="0"/>
      </c:catAx>
      <c:valAx>
        <c:axId val="29061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61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9526</xdr:rowOff>
    </xdr:from>
    <xdr:to>
      <xdr:col>16</xdr:col>
      <xdr:colOff>47625</xdr:colOff>
      <xdr:row>17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20</xdr:row>
      <xdr:rowOff>9524</xdr:rowOff>
    </xdr:from>
    <xdr:to>
      <xdr:col>16</xdr:col>
      <xdr:colOff>28574</xdr:colOff>
      <xdr:row>33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533398</xdr:colOff>
      <xdr:row>3</xdr:row>
      <xdr:rowOff>0</xdr:rowOff>
    </xdr:from>
    <xdr:to>
      <xdr:col>14</xdr:col>
      <xdr:colOff>504825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28575</xdr:rowOff>
    </xdr:from>
    <xdr:to>
      <xdr:col>14</xdr:col>
      <xdr:colOff>0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19</xdr:row>
      <xdr:rowOff>9525</xdr:rowOff>
    </xdr:from>
    <xdr:to>
      <xdr:col>14</xdr:col>
      <xdr:colOff>76200</xdr:colOff>
      <xdr:row>32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171450</xdr:rowOff>
    </xdr:from>
    <xdr:to>
      <xdr:col>15</xdr:col>
      <xdr:colOff>19050</xdr:colOff>
      <xdr:row>17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20</xdr:row>
      <xdr:rowOff>180974</xdr:rowOff>
    </xdr:from>
    <xdr:to>
      <xdr:col>15</xdr:col>
      <xdr:colOff>28575</xdr:colOff>
      <xdr:row>35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workbookViewId="0">
      <selection activeCell="E19" sqref="E19"/>
    </sheetView>
  </sheetViews>
  <sheetFormatPr defaultRowHeight="15" x14ac:dyDescent="0.25"/>
  <cols>
    <col min="2" max="2" width="8.7109375" style="1" customWidth="1"/>
    <col min="3" max="3" width="32.140625" style="1" customWidth="1"/>
    <col min="4" max="4" width="21.85546875" style="1" customWidth="1"/>
  </cols>
  <sheetData>
    <row r="1" spans="1:16" ht="21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15.75" x14ac:dyDescent="0.25">
      <c r="B3" s="26" t="s">
        <v>37</v>
      </c>
      <c r="C3" s="27"/>
      <c r="D3" s="28"/>
    </row>
    <row r="4" spans="1:16" ht="15.75" x14ac:dyDescent="0.25">
      <c r="B4" s="13" t="s">
        <v>34</v>
      </c>
      <c r="C4" s="13" t="s">
        <v>35</v>
      </c>
      <c r="D4" s="13" t="s">
        <v>36</v>
      </c>
    </row>
    <row r="5" spans="1:16" x14ac:dyDescent="0.25">
      <c r="B5" s="5">
        <v>1</v>
      </c>
      <c r="C5" s="5" t="s">
        <v>17</v>
      </c>
      <c r="D5" s="5">
        <f>'Labour Cost'!E17</f>
        <v>2711508</v>
      </c>
    </row>
    <row r="6" spans="1:16" x14ac:dyDescent="0.25">
      <c r="B6" s="5">
        <v>2</v>
      </c>
      <c r="C6" s="5" t="s">
        <v>38</v>
      </c>
      <c r="D6" s="5">
        <f>'Chemical &amp; Fertilizer Cost'!E16+'Chemical &amp; Fertilizer Cost'!E33</f>
        <v>173153</v>
      </c>
    </row>
    <row r="7" spans="1:16" x14ac:dyDescent="0.25">
      <c r="B7" s="5">
        <v>3</v>
      </c>
      <c r="C7" s="5" t="s">
        <v>39</v>
      </c>
      <c r="D7" s="5">
        <f>'Diesel &amp; Electricity Cost'!E17+'Diesel &amp; Electricity Cost'!E35</f>
        <v>764337</v>
      </c>
    </row>
    <row r="8" spans="1:16" ht="16.5" customHeight="1" x14ac:dyDescent="0.25">
      <c r="B8" s="5">
        <v>4</v>
      </c>
      <c r="C8" s="5" t="s">
        <v>19</v>
      </c>
      <c r="D8" s="5">
        <f>'Transportation cost'!D17</f>
        <v>120100</v>
      </c>
    </row>
    <row r="9" spans="1:16" x14ac:dyDescent="0.25">
      <c r="B9" s="5">
        <v>5</v>
      </c>
      <c r="C9" s="5" t="s">
        <v>57</v>
      </c>
      <c r="D9" s="5">
        <v>274820</v>
      </c>
    </row>
    <row r="10" spans="1:16" x14ac:dyDescent="0.25">
      <c r="B10" s="5">
        <v>6</v>
      </c>
      <c r="C10" s="5" t="s">
        <v>55</v>
      </c>
      <c r="D10" s="5">
        <v>140000</v>
      </c>
    </row>
    <row r="11" spans="1:16" x14ac:dyDescent="0.25">
      <c r="B11" s="5">
        <v>7</v>
      </c>
      <c r="C11" s="5" t="s">
        <v>56</v>
      </c>
      <c r="D11" s="5">
        <v>84000</v>
      </c>
    </row>
    <row r="12" spans="1:16" x14ac:dyDescent="0.25">
      <c r="B12" s="29" t="s">
        <v>40</v>
      </c>
      <c r="C12" s="30"/>
      <c r="D12" s="17">
        <f>SUM(D5:D11)</f>
        <v>4267918</v>
      </c>
    </row>
    <row r="13" spans="1:16" x14ac:dyDescent="0.25">
      <c r="B13" s="5"/>
      <c r="C13" s="5"/>
      <c r="D13" s="5"/>
    </row>
    <row r="14" spans="1:16" ht="15.75" x14ac:dyDescent="0.25">
      <c r="B14" s="26" t="s">
        <v>42</v>
      </c>
      <c r="C14" s="27"/>
      <c r="D14" s="28"/>
    </row>
    <row r="15" spans="1:16" ht="15.75" x14ac:dyDescent="0.25">
      <c r="B15" s="13" t="s">
        <v>34</v>
      </c>
      <c r="C15" s="14" t="s">
        <v>43</v>
      </c>
      <c r="D15" s="13" t="s">
        <v>44</v>
      </c>
    </row>
    <row r="16" spans="1:16" x14ac:dyDescent="0.25">
      <c r="B16" s="5">
        <v>1</v>
      </c>
      <c r="C16" s="2" t="s">
        <v>45</v>
      </c>
      <c r="D16" s="3">
        <v>366427</v>
      </c>
    </row>
    <row r="17" spans="2:4" x14ac:dyDescent="0.25">
      <c r="B17" s="31" t="s">
        <v>42</v>
      </c>
      <c r="C17" s="31"/>
      <c r="D17" s="15">
        <f>SUM(D16:D16)</f>
        <v>366427</v>
      </c>
    </row>
    <row r="18" spans="2:4" x14ac:dyDescent="0.25">
      <c r="B18" s="5"/>
      <c r="C18" s="5"/>
      <c r="D18" s="5"/>
    </row>
    <row r="19" spans="2:4" x14ac:dyDescent="0.25">
      <c r="B19" s="21" t="s">
        <v>46</v>
      </c>
      <c r="C19" s="22"/>
      <c r="D19" s="23"/>
    </row>
    <row r="20" spans="2:4" x14ac:dyDescent="0.25">
      <c r="B20" s="5">
        <v>1</v>
      </c>
      <c r="C20" s="5" t="s">
        <v>47</v>
      </c>
      <c r="D20" s="5">
        <f>D12</f>
        <v>4267918</v>
      </c>
    </row>
    <row r="21" spans="2:4" x14ac:dyDescent="0.25">
      <c r="B21" s="5">
        <v>2</v>
      </c>
      <c r="C21" s="5" t="s">
        <v>48</v>
      </c>
      <c r="D21" s="5">
        <f>D17</f>
        <v>366427</v>
      </c>
    </row>
    <row r="22" spans="2:4" ht="15.75" x14ac:dyDescent="0.25">
      <c r="B22" s="19" t="s">
        <v>49</v>
      </c>
      <c r="C22" s="20"/>
      <c r="D22" s="16">
        <f>D20/D21</f>
        <v>11.647389520968705</v>
      </c>
    </row>
    <row r="23" spans="2:4" x14ac:dyDescent="0.25">
      <c r="B23" s="5"/>
      <c r="C23" s="5"/>
      <c r="D23" s="5"/>
    </row>
    <row r="24" spans="2:4" x14ac:dyDescent="0.25">
      <c r="B24" s="21" t="s">
        <v>50</v>
      </c>
      <c r="C24" s="22"/>
      <c r="D24" s="23"/>
    </row>
    <row r="25" spans="2:4" ht="15.75" x14ac:dyDescent="0.25">
      <c r="B25" s="13" t="s">
        <v>34</v>
      </c>
      <c r="C25" s="14" t="s">
        <v>43</v>
      </c>
      <c r="D25" s="13" t="s">
        <v>41</v>
      </c>
    </row>
    <row r="26" spans="2:4" x14ac:dyDescent="0.25">
      <c r="B26" s="5">
        <v>1</v>
      </c>
      <c r="C26" s="2" t="s">
        <v>45</v>
      </c>
      <c r="D26" s="3">
        <f>D16*170</f>
        <v>62292590</v>
      </c>
    </row>
    <row r="27" spans="2:4" ht="15.75" x14ac:dyDescent="0.25">
      <c r="B27" s="24" t="s">
        <v>51</v>
      </c>
      <c r="C27" s="25"/>
      <c r="D27" s="13">
        <f>SUM(D26:D26)</f>
        <v>62292590</v>
      </c>
    </row>
    <row r="28" spans="2:4" x14ac:dyDescent="0.25">
      <c r="B28" s="5"/>
      <c r="C28" s="5"/>
      <c r="D28" s="5"/>
    </row>
  </sheetData>
  <mergeCells count="9">
    <mergeCell ref="A1:P1"/>
    <mergeCell ref="B22:C22"/>
    <mergeCell ref="B24:D24"/>
    <mergeCell ref="B27:C27"/>
    <mergeCell ref="B3:D3"/>
    <mergeCell ref="B12:C12"/>
    <mergeCell ref="B14:D14"/>
    <mergeCell ref="B17:C17"/>
    <mergeCell ref="B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9" workbookViewId="0">
      <selection activeCell="E14" sqref="E14:E16"/>
    </sheetView>
  </sheetViews>
  <sheetFormatPr defaultRowHeight="15" x14ac:dyDescent="0.25"/>
  <cols>
    <col min="3" max="3" width="18.42578125" customWidth="1"/>
    <col min="4" max="4" width="18.140625" customWidth="1"/>
    <col min="5" max="5" width="15.28515625" customWidth="1"/>
    <col min="6" max="6" width="15" style="1" customWidth="1"/>
  </cols>
  <sheetData>
    <row r="1" spans="1:16" ht="21" x14ac:dyDescent="0.25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x14ac:dyDescent="0.25">
      <c r="B3" s="34" t="s">
        <v>59</v>
      </c>
      <c r="C3" s="34"/>
      <c r="D3" s="34"/>
      <c r="E3" s="34"/>
      <c r="F3" s="34"/>
    </row>
    <row r="4" spans="1:16" ht="30" x14ac:dyDescent="0.25">
      <c r="B4" s="9" t="s">
        <v>0</v>
      </c>
      <c r="C4" s="9" t="s">
        <v>25</v>
      </c>
      <c r="D4" s="10" t="s">
        <v>26</v>
      </c>
      <c r="E4" s="10" t="s">
        <v>27</v>
      </c>
      <c r="F4" s="9" t="s">
        <v>28</v>
      </c>
    </row>
    <row r="5" spans="1:16" x14ac:dyDescent="0.25">
      <c r="B5" s="3">
        <v>1</v>
      </c>
      <c r="C5" s="3" t="s">
        <v>2</v>
      </c>
      <c r="D5" s="6">
        <v>64110</v>
      </c>
      <c r="E5" s="6">
        <v>41910</v>
      </c>
      <c r="F5" s="7">
        <f>E5/D5*(100)</f>
        <v>65.372016846045852</v>
      </c>
    </row>
    <row r="6" spans="1:16" x14ac:dyDescent="0.25">
      <c r="B6" s="3">
        <v>2</v>
      </c>
      <c r="C6" s="3" t="s">
        <v>3</v>
      </c>
      <c r="D6" s="6">
        <v>54250</v>
      </c>
      <c r="E6" s="6">
        <v>36605</v>
      </c>
      <c r="F6" s="7">
        <f t="shared" ref="F6:F16" si="0">E6/D6*(100)</f>
        <v>67.474654377880185</v>
      </c>
    </row>
    <row r="7" spans="1:16" x14ac:dyDescent="0.25">
      <c r="B7" s="3">
        <v>3</v>
      </c>
      <c r="C7" s="3" t="s">
        <v>4</v>
      </c>
      <c r="D7" s="6">
        <v>34920</v>
      </c>
      <c r="E7" s="6">
        <v>9875</v>
      </c>
      <c r="F7" s="7">
        <f t="shared" si="0"/>
        <v>28.278923253150058</v>
      </c>
    </row>
    <row r="8" spans="1:16" x14ac:dyDescent="0.25">
      <c r="B8" s="3">
        <v>4</v>
      </c>
      <c r="C8" s="3" t="s">
        <v>5</v>
      </c>
      <c r="D8" s="6">
        <v>10280</v>
      </c>
      <c r="E8" s="6">
        <v>1185</v>
      </c>
      <c r="F8" s="7">
        <f t="shared" si="0"/>
        <v>11.527237354085603</v>
      </c>
    </row>
    <row r="9" spans="1:16" x14ac:dyDescent="0.25">
      <c r="B9" s="3">
        <v>5</v>
      </c>
      <c r="C9" s="3" t="s">
        <v>6</v>
      </c>
      <c r="D9" s="6">
        <v>62680</v>
      </c>
      <c r="E9" s="6">
        <v>31403</v>
      </c>
      <c r="F9" s="7">
        <f t="shared" si="0"/>
        <v>50.100510529674537</v>
      </c>
    </row>
    <row r="10" spans="1:16" x14ac:dyDescent="0.25">
      <c r="B10" s="3">
        <v>6</v>
      </c>
      <c r="C10" s="3" t="s">
        <v>7</v>
      </c>
      <c r="D10" s="6">
        <v>56570</v>
      </c>
      <c r="E10" s="6">
        <v>31798</v>
      </c>
      <c r="F10" s="7">
        <f t="shared" si="0"/>
        <v>56.210005303164223</v>
      </c>
    </row>
    <row r="11" spans="1:16" x14ac:dyDescent="0.25">
      <c r="B11" s="3">
        <v>7</v>
      </c>
      <c r="C11" s="3" t="s">
        <v>8</v>
      </c>
      <c r="D11" s="6">
        <v>49820</v>
      </c>
      <c r="E11" s="6">
        <v>20616</v>
      </c>
      <c r="F11" s="7">
        <f t="shared" si="0"/>
        <v>41.380971497390604</v>
      </c>
    </row>
    <row r="12" spans="1:16" x14ac:dyDescent="0.25">
      <c r="B12" s="3">
        <v>8</v>
      </c>
      <c r="C12" s="3" t="s">
        <v>9</v>
      </c>
      <c r="D12" s="6">
        <v>60965</v>
      </c>
      <c r="E12" s="6">
        <v>43585</v>
      </c>
      <c r="F12" s="7">
        <f t="shared" si="0"/>
        <v>71.491839580086932</v>
      </c>
    </row>
    <row r="13" spans="1:16" x14ac:dyDescent="0.25">
      <c r="B13" s="3">
        <v>9</v>
      </c>
      <c r="C13" s="3" t="s">
        <v>10</v>
      </c>
      <c r="D13" s="6">
        <v>102470</v>
      </c>
      <c r="E13" s="6">
        <v>71987</v>
      </c>
      <c r="F13" s="7">
        <f t="shared" si="0"/>
        <v>70.251781009075827</v>
      </c>
    </row>
    <row r="14" spans="1:16" x14ac:dyDescent="0.25">
      <c r="B14" s="3">
        <v>10</v>
      </c>
      <c r="C14" s="3" t="s">
        <v>11</v>
      </c>
      <c r="D14" s="6">
        <v>60850</v>
      </c>
      <c r="E14" s="5">
        <v>50247</v>
      </c>
      <c r="F14" s="7">
        <f t="shared" si="0"/>
        <v>82.57518488085455</v>
      </c>
    </row>
    <row r="15" spans="1:16" x14ac:dyDescent="0.25">
      <c r="B15" s="3">
        <v>11</v>
      </c>
      <c r="C15" s="3" t="s">
        <v>12</v>
      </c>
      <c r="D15" s="6">
        <v>19660</v>
      </c>
      <c r="E15" s="5">
        <v>10546</v>
      </c>
      <c r="F15" s="7">
        <f t="shared" si="0"/>
        <v>53.641912512716175</v>
      </c>
    </row>
    <row r="16" spans="1:16" x14ac:dyDescent="0.25">
      <c r="B16" s="3">
        <v>12</v>
      </c>
      <c r="C16" s="3" t="s">
        <v>13</v>
      </c>
      <c r="D16" s="6">
        <v>23130</v>
      </c>
      <c r="E16" s="5">
        <v>16670</v>
      </c>
      <c r="F16" s="7">
        <f t="shared" si="0"/>
        <v>72.070903588413316</v>
      </c>
    </row>
    <row r="17" spans="2:8" x14ac:dyDescent="0.25">
      <c r="B17" s="32" t="s">
        <v>14</v>
      </c>
      <c r="C17" s="33"/>
      <c r="D17" s="8">
        <f>SUM(D5:D16)</f>
        <v>599705</v>
      </c>
      <c r="E17" s="11">
        <f>SUM(E5:E16)</f>
        <v>366427</v>
      </c>
      <c r="F17" s="12">
        <f>E17/D17*(100)</f>
        <v>61.101208093979544</v>
      </c>
      <c r="H17">
        <f>E17*170</f>
        <v>62292590</v>
      </c>
    </row>
    <row r="20" spans="2:8" x14ac:dyDescent="0.25">
      <c r="B20" s="35" t="s">
        <v>60</v>
      </c>
      <c r="C20" s="35"/>
      <c r="D20" s="35"/>
      <c r="E20" s="35"/>
      <c r="F20" s="35"/>
    </row>
    <row r="21" spans="2:8" ht="45" x14ac:dyDescent="0.25">
      <c r="B21" s="9" t="s">
        <v>0</v>
      </c>
      <c r="C21" s="9" t="s">
        <v>29</v>
      </c>
      <c r="D21" s="10" t="s">
        <v>52</v>
      </c>
      <c r="E21" s="10" t="s">
        <v>53</v>
      </c>
      <c r="F21" s="10" t="s">
        <v>54</v>
      </c>
    </row>
    <row r="22" spans="2:8" x14ac:dyDescent="0.25">
      <c r="B22" s="3">
        <v>1</v>
      </c>
      <c r="C22" s="3" t="s">
        <v>2</v>
      </c>
      <c r="D22" s="3">
        <v>3030</v>
      </c>
      <c r="E22" s="3">
        <v>2</v>
      </c>
      <c r="F22" s="5">
        <f>D22+E22</f>
        <v>3032</v>
      </c>
    </row>
    <row r="23" spans="2:8" x14ac:dyDescent="0.25">
      <c r="B23" s="3">
        <v>2</v>
      </c>
      <c r="C23" s="3" t="s">
        <v>3</v>
      </c>
      <c r="D23" s="3">
        <v>7200</v>
      </c>
      <c r="E23" s="3">
        <v>4</v>
      </c>
      <c r="F23" s="5">
        <f t="shared" ref="F23:F33" si="1">D23+E23</f>
        <v>7204</v>
      </c>
    </row>
    <row r="24" spans="2:8" x14ac:dyDescent="0.25">
      <c r="B24" s="3">
        <v>3</v>
      </c>
      <c r="C24" s="3" t="s">
        <v>4</v>
      </c>
      <c r="D24" s="3">
        <v>31233</v>
      </c>
      <c r="E24" s="3">
        <v>22</v>
      </c>
      <c r="F24" s="5">
        <f t="shared" si="1"/>
        <v>31255</v>
      </c>
    </row>
    <row r="25" spans="2:8" x14ac:dyDescent="0.25">
      <c r="B25" s="3">
        <v>4</v>
      </c>
      <c r="C25" s="3" t="s">
        <v>5</v>
      </c>
      <c r="D25" s="3">
        <v>33135</v>
      </c>
      <c r="E25" s="3">
        <v>227</v>
      </c>
      <c r="F25" s="5">
        <f t="shared" si="1"/>
        <v>33362</v>
      </c>
    </row>
    <row r="26" spans="2:8" x14ac:dyDescent="0.25">
      <c r="B26" s="3">
        <v>5</v>
      </c>
      <c r="C26" s="3" t="s">
        <v>6</v>
      </c>
      <c r="D26" s="3">
        <v>10110</v>
      </c>
      <c r="E26" s="3">
        <v>49</v>
      </c>
      <c r="F26" s="5">
        <f t="shared" si="1"/>
        <v>10159</v>
      </c>
    </row>
    <row r="27" spans="2:8" x14ac:dyDescent="0.25">
      <c r="B27" s="3">
        <v>6</v>
      </c>
      <c r="C27" s="3" t="s">
        <v>7</v>
      </c>
      <c r="D27" s="3">
        <v>13320</v>
      </c>
      <c r="E27" s="3">
        <v>38</v>
      </c>
      <c r="F27" s="5">
        <f t="shared" si="1"/>
        <v>13358</v>
      </c>
    </row>
    <row r="28" spans="2:8" x14ac:dyDescent="0.25">
      <c r="B28" s="3">
        <v>7</v>
      </c>
      <c r="C28" s="3" t="s">
        <v>8</v>
      </c>
      <c r="D28" s="3">
        <v>15745</v>
      </c>
      <c r="E28" s="3">
        <v>12</v>
      </c>
      <c r="F28" s="5">
        <f t="shared" si="1"/>
        <v>15757</v>
      </c>
    </row>
    <row r="29" spans="2:8" x14ac:dyDescent="0.25">
      <c r="B29" s="3">
        <v>8</v>
      </c>
      <c r="C29" s="3" t="s">
        <v>9</v>
      </c>
      <c r="D29" s="3">
        <v>40170</v>
      </c>
      <c r="E29" s="3">
        <v>1996</v>
      </c>
      <c r="F29" s="5">
        <f t="shared" si="1"/>
        <v>42166</v>
      </c>
    </row>
    <row r="30" spans="2:8" x14ac:dyDescent="0.25">
      <c r="B30" s="3">
        <v>9</v>
      </c>
      <c r="C30" s="3" t="s">
        <v>10</v>
      </c>
      <c r="D30" s="3">
        <v>18510</v>
      </c>
      <c r="E30" s="3">
        <v>24</v>
      </c>
      <c r="F30" s="5">
        <f t="shared" si="1"/>
        <v>18534</v>
      </c>
    </row>
    <row r="31" spans="2:8" x14ac:dyDescent="0.25">
      <c r="B31" s="3">
        <v>10</v>
      </c>
      <c r="C31" s="3" t="s">
        <v>11</v>
      </c>
      <c r="D31" s="3">
        <v>53170</v>
      </c>
      <c r="E31" s="3">
        <v>18</v>
      </c>
      <c r="F31" s="5">
        <f t="shared" si="1"/>
        <v>53188</v>
      </c>
    </row>
    <row r="32" spans="2:8" x14ac:dyDescent="0.25">
      <c r="B32" s="3">
        <v>11</v>
      </c>
      <c r="C32" s="3" t="s">
        <v>12</v>
      </c>
      <c r="D32" s="3">
        <v>41893</v>
      </c>
      <c r="E32" s="3">
        <v>30</v>
      </c>
      <c r="F32" s="5">
        <f t="shared" si="1"/>
        <v>41923</v>
      </c>
    </row>
    <row r="33" spans="2:6" x14ac:dyDescent="0.25">
      <c r="B33" s="3">
        <v>12</v>
      </c>
      <c r="C33" s="3" t="s">
        <v>13</v>
      </c>
      <c r="D33" s="3">
        <v>16755</v>
      </c>
      <c r="E33" s="3">
        <v>0</v>
      </c>
      <c r="F33" s="5">
        <f t="shared" si="1"/>
        <v>16755</v>
      </c>
    </row>
    <row r="34" spans="2:6" x14ac:dyDescent="0.25">
      <c r="B34" s="32" t="s">
        <v>14</v>
      </c>
      <c r="C34" s="33"/>
      <c r="D34" s="8">
        <f>SUM(D22:D33)</f>
        <v>284271</v>
      </c>
      <c r="E34" s="8">
        <f>SUM(E22:E33)</f>
        <v>2422</v>
      </c>
      <c r="F34" s="17">
        <f>SUM(F22:F33)</f>
        <v>286693</v>
      </c>
    </row>
  </sheetData>
  <mergeCells count="5">
    <mergeCell ref="B17:C17"/>
    <mergeCell ref="B34:C34"/>
    <mergeCell ref="A1:P1"/>
    <mergeCell ref="B3:F3"/>
    <mergeCell ref="B20:F2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F20" sqref="F20"/>
    </sheetView>
  </sheetViews>
  <sheetFormatPr defaultRowHeight="15" x14ac:dyDescent="0.25"/>
  <cols>
    <col min="3" max="3" width="16.140625" customWidth="1"/>
    <col min="4" max="4" width="15.28515625" customWidth="1"/>
    <col min="5" max="5" width="14.5703125" customWidth="1"/>
  </cols>
  <sheetData>
    <row r="1" spans="1:16" ht="2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4" spans="1:16" ht="30" x14ac:dyDescent="0.25">
      <c r="B4" s="9" t="s">
        <v>0</v>
      </c>
      <c r="C4" s="9" t="s">
        <v>1</v>
      </c>
      <c r="D4" s="10" t="s">
        <v>31</v>
      </c>
      <c r="E4" s="10" t="s">
        <v>17</v>
      </c>
    </row>
    <row r="5" spans="1:16" x14ac:dyDescent="0.25">
      <c r="B5" s="3">
        <v>1</v>
      </c>
      <c r="C5" s="3" t="s">
        <v>2</v>
      </c>
      <c r="D5" s="3">
        <v>1092</v>
      </c>
      <c r="E5" s="3">
        <v>245426</v>
      </c>
    </row>
    <row r="6" spans="1:16" x14ac:dyDescent="0.25">
      <c r="B6" s="3">
        <v>2</v>
      </c>
      <c r="C6" s="3" t="s">
        <v>3</v>
      </c>
      <c r="D6" s="3">
        <v>939</v>
      </c>
      <c r="E6" s="3">
        <v>195103</v>
      </c>
    </row>
    <row r="7" spans="1:16" x14ac:dyDescent="0.25">
      <c r="B7" s="3">
        <v>3</v>
      </c>
      <c r="C7" s="3" t="s">
        <v>4</v>
      </c>
      <c r="D7" s="3">
        <v>911</v>
      </c>
      <c r="E7" s="3">
        <v>182653</v>
      </c>
    </row>
    <row r="8" spans="1:16" x14ac:dyDescent="0.25">
      <c r="B8" s="3">
        <v>4</v>
      </c>
      <c r="C8" s="3" t="s">
        <v>5</v>
      </c>
      <c r="D8" s="3">
        <v>716</v>
      </c>
      <c r="E8" s="3">
        <v>149972</v>
      </c>
    </row>
    <row r="9" spans="1:16" x14ac:dyDescent="0.25">
      <c r="B9" s="3">
        <v>5</v>
      </c>
      <c r="C9" s="3" t="s">
        <v>6</v>
      </c>
      <c r="D9" s="3">
        <v>886</v>
      </c>
      <c r="E9" s="3">
        <v>190079</v>
      </c>
    </row>
    <row r="10" spans="1:16" x14ac:dyDescent="0.25">
      <c r="B10" s="3">
        <v>6</v>
      </c>
      <c r="C10" s="3" t="s">
        <v>7</v>
      </c>
      <c r="D10" s="3">
        <v>941</v>
      </c>
      <c r="E10" s="3">
        <v>231144</v>
      </c>
    </row>
    <row r="11" spans="1:16" x14ac:dyDescent="0.25">
      <c r="B11" s="3">
        <v>7</v>
      </c>
      <c r="C11" s="3" t="s">
        <v>8</v>
      </c>
      <c r="D11" s="3">
        <v>1069</v>
      </c>
      <c r="E11" s="3">
        <v>228410</v>
      </c>
    </row>
    <row r="12" spans="1:16" x14ac:dyDescent="0.25">
      <c r="B12" s="3">
        <v>8</v>
      </c>
      <c r="C12" s="3" t="s">
        <v>9</v>
      </c>
      <c r="D12" s="3">
        <v>1585</v>
      </c>
      <c r="E12" s="3">
        <v>338515</v>
      </c>
    </row>
    <row r="13" spans="1:16" x14ac:dyDescent="0.25">
      <c r="B13" s="3">
        <v>9</v>
      </c>
      <c r="C13" s="3" t="s">
        <v>10</v>
      </c>
      <c r="D13" s="3">
        <v>1160</v>
      </c>
      <c r="E13" s="3">
        <v>241329</v>
      </c>
    </row>
    <row r="14" spans="1:16" x14ac:dyDescent="0.25">
      <c r="B14" s="3">
        <v>10</v>
      </c>
      <c r="C14" s="3" t="s">
        <v>11</v>
      </c>
      <c r="D14" s="3">
        <v>1381</v>
      </c>
      <c r="E14" s="3">
        <v>282319</v>
      </c>
    </row>
    <row r="15" spans="1:16" x14ac:dyDescent="0.25">
      <c r="B15" s="3">
        <v>11</v>
      </c>
      <c r="C15" s="3" t="s">
        <v>12</v>
      </c>
      <c r="D15" s="3">
        <v>1041</v>
      </c>
      <c r="E15" s="3">
        <v>223283</v>
      </c>
    </row>
    <row r="16" spans="1:16" x14ac:dyDescent="0.25">
      <c r="B16" s="3">
        <v>12</v>
      </c>
      <c r="C16" s="3" t="s">
        <v>13</v>
      </c>
      <c r="D16" s="3">
        <v>859</v>
      </c>
      <c r="E16" s="3">
        <v>203275</v>
      </c>
    </row>
    <row r="17" spans="2:5" x14ac:dyDescent="0.25">
      <c r="B17" s="32" t="s">
        <v>14</v>
      </c>
      <c r="C17" s="33"/>
      <c r="D17" s="8">
        <f>SUM(D5:D16)</f>
        <v>12580</v>
      </c>
      <c r="E17" s="8">
        <f>SUM(E5:E16)</f>
        <v>2711508</v>
      </c>
    </row>
  </sheetData>
  <mergeCells count="2">
    <mergeCell ref="B17:C17"/>
    <mergeCell ref="A1:P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3" workbookViewId="0">
      <selection activeCell="E16" sqref="E16"/>
    </sheetView>
  </sheetViews>
  <sheetFormatPr defaultRowHeight="15" x14ac:dyDescent="0.25"/>
  <cols>
    <col min="2" max="2" width="6.5703125" style="4" customWidth="1"/>
    <col min="3" max="3" width="13.7109375" style="4" customWidth="1"/>
    <col min="4" max="4" width="18.85546875" style="4" customWidth="1"/>
    <col min="5" max="5" width="14" style="4" customWidth="1"/>
  </cols>
  <sheetData>
    <row r="1" spans="1:16" ht="21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30" x14ac:dyDescent="0.25">
      <c r="B3" s="9" t="s">
        <v>0</v>
      </c>
      <c r="C3" s="9" t="s">
        <v>1</v>
      </c>
      <c r="D3" s="10" t="s">
        <v>21</v>
      </c>
      <c r="E3" s="10" t="s">
        <v>16</v>
      </c>
    </row>
    <row r="4" spans="1:16" x14ac:dyDescent="0.25">
      <c r="B4" s="3">
        <v>1</v>
      </c>
      <c r="C4" s="3" t="s">
        <v>2</v>
      </c>
      <c r="D4" s="3">
        <v>0.85</v>
      </c>
      <c r="E4" s="3">
        <v>227</v>
      </c>
    </row>
    <row r="5" spans="1:16" x14ac:dyDescent="0.25">
      <c r="B5" s="3">
        <v>2</v>
      </c>
      <c r="C5" s="3" t="s">
        <v>3</v>
      </c>
      <c r="D5" s="3">
        <v>1.4450000000000001</v>
      </c>
      <c r="E5" s="3">
        <v>1674</v>
      </c>
    </row>
    <row r="6" spans="1:16" x14ac:dyDescent="0.25">
      <c r="B6" s="3">
        <v>3</v>
      </c>
      <c r="C6" s="3" t="s">
        <v>4</v>
      </c>
      <c r="D6" s="3">
        <v>2.1850000000000001</v>
      </c>
      <c r="E6" s="3">
        <v>3042</v>
      </c>
    </row>
    <row r="7" spans="1:16" x14ac:dyDescent="0.25">
      <c r="B7" s="3">
        <v>4</v>
      </c>
      <c r="C7" s="3" t="s">
        <v>5</v>
      </c>
      <c r="D7" s="3">
        <v>0.38</v>
      </c>
      <c r="E7" s="3">
        <v>187</v>
      </c>
    </row>
    <row r="8" spans="1:16" x14ac:dyDescent="0.25">
      <c r="B8" s="3">
        <v>5</v>
      </c>
      <c r="C8" s="3" t="s">
        <v>6</v>
      </c>
      <c r="D8" s="3">
        <v>2.3650000000000002</v>
      </c>
      <c r="E8" s="3">
        <v>822</v>
      </c>
    </row>
    <row r="9" spans="1:16" x14ac:dyDescent="0.25">
      <c r="B9" s="3">
        <v>6</v>
      </c>
      <c r="C9" s="3" t="s">
        <v>7</v>
      </c>
      <c r="D9" s="3">
        <v>2.94</v>
      </c>
      <c r="E9" s="3">
        <v>2892</v>
      </c>
    </row>
    <row r="10" spans="1:16" x14ac:dyDescent="0.25">
      <c r="B10" s="3">
        <v>7</v>
      </c>
      <c r="C10" s="3" t="s">
        <v>8</v>
      </c>
      <c r="D10" s="3">
        <v>6.1020000000000003</v>
      </c>
      <c r="E10" s="3">
        <v>15126</v>
      </c>
    </row>
    <row r="11" spans="1:16" x14ac:dyDescent="0.25">
      <c r="B11" s="3">
        <v>8</v>
      </c>
      <c r="C11" s="3" t="s">
        <v>9</v>
      </c>
      <c r="D11" s="3">
        <v>1.97</v>
      </c>
      <c r="E11" s="3">
        <v>1318</v>
      </c>
    </row>
    <row r="12" spans="1:16" x14ac:dyDescent="0.25">
      <c r="B12" s="3">
        <v>9</v>
      </c>
      <c r="C12" s="3" t="s">
        <v>10</v>
      </c>
      <c r="D12" s="3">
        <v>1</v>
      </c>
      <c r="E12" s="3">
        <v>370</v>
      </c>
    </row>
    <row r="13" spans="1:16" x14ac:dyDescent="0.25">
      <c r="B13" s="3">
        <v>10</v>
      </c>
      <c r="C13" s="3" t="s">
        <v>11</v>
      </c>
      <c r="D13" s="3">
        <v>1.625</v>
      </c>
      <c r="E13" s="3">
        <v>1970</v>
      </c>
    </row>
    <row r="14" spans="1:16" x14ac:dyDescent="0.25">
      <c r="B14" s="3">
        <v>11</v>
      </c>
      <c r="C14" s="3" t="s">
        <v>12</v>
      </c>
      <c r="D14" s="3">
        <v>1.7150000000000001</v>
      </c>
      <c r="E14" s="3">
        <v>2015</v>
      </c>
    </row>
    <row r="15" spans="1:16" x14ac:dyDescent="0.25">
      <c r="B15" s="3">
        <v>12</v>
      </c>
      <c r="C15" s="3" t="s">
        <v>13</v>
      </c>
      <c r="D15" s="3">
        <v>0.7</v>
      </c>
      <c r="E15" s="3">
        <v>1492</v>
      </c>
    </row>
    <row r="16" spans="1:16" x14ac:dyDescent="0.25">
      <c r="B16" s="32" t="s">
        <v>14</v>
      </c>
      <c r="C16" s="33"/>
      <c r="D16" s="8">
        <f>SUM(D4:D15)</f>
        <v>23.277000000000001</v>
      </c>
      <c r="E16" s="8">
        <f>SUM(E4:E15)</f>
        <v>31135</v>
      </c>
    </row>
    <row r="20" spans="2:5" ht="45" x14ac:dyDescent="0.25">
      <c r="B20" s="9" t="s">
        <v>0</v>
      </c>
      <c r="C20" s="9" t="s">
        <v>1</v>
      </c>
      <c r="D20" s="10" t="s">
        <v>22</v>
      </c>
      <c r="E20" s="10" t="s">
        <v>15</v>
      </c>
    </row>
    <row r="21" spans="2:5" x14ac:dyDescent="0.25">
      <c r="B21" s="3">
        <v>1</v>
      </c>
      <c r="C21" s="3" t="s">
        <v>2</v>
      </c>
      <c r="D21" s="3">
        <v>130</v>
      </c>
      <c r="E21" s="3">
        <v>19520</v>
      </c>
    </row>
    <row r="22" spans="2:5" x14ac:dyDescent="0.25">
      <c r="B22" s="3">
        <v>2</v>
      </c>
      <c r="C22" s="3" t="s">
        <v>3</v>
      </c>
      <c r="D22" s="3">
        <v>120</v>
      </c>
      <c r="E22" s="3">
        <v>18018</v>
      </c>
    </row>
    <row r="23" spans="2:5" x14ac:dyDescent="0.25">
      <c r="B23" s="3">
        <v>3</v>
      </c>
      <c r="C23" s="3" t="s">
        <v>4</v>
      </c>
      <c r="D23" s="3">
        <v>160</v>
      </c>
      <c r="E23" s="3">
        <v>24024</v>
      </c>
    </row>
    <row r="24" spans="2:5" x14ac:dyDescent="0.25">
      <c r="B24" s="3">
        <v>4</v>
      </c>
      <c r="C24" s="3" t="s">
        <v>5</v>
      </c>
      <c r="D24" s="3">
        <v>115</v>
      </c>
      <c r="E24" s="3">
        <v>17167</v>
      </c>
    </row>
    <row r="25" spans="2:5" x14ac:dyDescent="0.25">
      <c r="B25" s="3">
        <v>5</v>
      </c>
      <c r="C25" s="3" t="s">
        <v>6</v>
      </c>
      <c r="D25" s="3">
        <v>60</v>
      </c>
      <c r="E25" s="3">
        <v>9009</v>
      </c>
    </row>
    <row r="26" spans="2:5" x14ac:dyDescent="0.25">
      <c r="B26" s="3">
        <v>6</v>
      </c>
      <c r="C26" s="3" t="s">
        <v>7</v>
      </c>
      <c r="D26" s="3">
        <v>70</v>
      </c>
      <c r="E26" s="3">
        <v>10510</v>
      </c>
    </row>
    <row r="27" spans="2:5" x14ac:dyDescent="0.25">
      <c r="B27" s="3">
        <v>7</v>
      </c>
      <c r="C27" s="3" t="s">
        <v>8</v>
      </c>
      <c r="D27" s="3">
        <v>60</v>
      </c>
      <c r="E27" s="3">
        <v>9009</v>
      </c>
    </row>
    <row r="28" spans="2:5" x14ac:dyDescent="0.25">
      <c r="B28" s="3">
        <v>8</v>
      </c>
      <c r="C28" s="3" t="s">
        <v>9</v>
      </c>
      <c r="D28" s="3">
        <v>77.5</v>
      </c>
      <c r="E28" s="3">
        <v>11376</v>
      </c>
    </row>
    <row r="29" spans="2:5" x14ac:dyDescent="0.25">
      <c r="B29" s="3">
        <v>9</v>
      </c>
      <c r="C29" s="3" t="s">
        <v>10</v>
      </c>
      <c r="D29" s="3">
        <v>33.75</v>
      </c>
      <c r="E29" s="3">
        <v>4677</v>
      </c>
    </row>
    <row r="30" spans="2:5" x14ac:dyDescent="0.25">
      <c r="B30" s="3">
        <v>10</v>
      </c>
      <c r="C30" s="3" t="s">
        <v>11</v>
      </c>
      <c r="D30" s="3">
        <v>45</v>
      </c>
      <c r="E30" s="3">
        <v>6236</v>
      </c>
    </row>
    <row r="31" spans="2:5" x14ac:dyDescent="0.25">
      <c r="B31" s="3">
        <v>11</v>
      </c>
      <c r="C31" s="3" t="s">
        <v>12</v>
      </c>
      <c r="D31" s="3">
        <v>56.25</v>
      </c>
      <c r="E31" s="3">
        <v>7795</v>
      </c>
    </row>
    <row r="32" spans="2:5" x14ac:dyDescent="0.25">
      <c r="B32" s="3">
        <v>12</v>
      </c>
      <c r="C32" s="3" t="s">
        <v>13</v>
      </c>
      <c r="D32" s="3">
        <v>33</v>
      </c>
      <c r="E32" s="3">
        <v>4677</v>
      </c>
    </row>
    <row r="33" spans="2:5" x14ac:dyDescent="0.25">
      <c r="B33" s="32" t="s">
        <v>14</v>
      </c>
      <c r="C33" s="33"/>
      <c r="D33" s="8">
        <f>SUM(D21:D32)</f>
        <v>960.5</v>
      </c>
      <c r="E33" s="8">
        <f>SUM(E21:E32)</f>
        <v>142018</v>
      </c>
    </row>
  </sheetData>
  <mergeCells count="3">
    <mergeCell ref="B16:C16"/>
    <mergeCell ref="B33:C33"/>
    <mergeCell ref="A1:P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6" workbookViewId="0">
      <selection activeCell="D19" sqref="D19"/>
    </sheetView>
  </sheetViews>
  <sheetFormatPr defaultRowHeight="15" x14ac:dyDescent="0.25"/>
  <cols>
    <col min="3" max="3" width="15.42578125" customWidth="1"/>
    <col min="4" max="4" width="19.5703125" customWidth="1"/>
    <col min="5" max="5" width="14.42578125" customWidth="1"/>
  </cols>
  <sheetData>
    <row r="1" spans="1:16" ht="21" x14ac:dyDescent="0.25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4" spans="1:16" ht="45" x14ac:dyDescent="0.25">
      <c r="B4" s="9" t="s">
        <v>0</v>
      </c>
      <c r="C4" s="9" t="s">
        <v>1</v>
      </c>
      <c r="D4" s="10" t="s">
        <v>33</v>
      </c>
      <c r="E4" s="10" t="s">
        <v>23</v>
      </c>
    </row>
    <row r="5" spans="1:16" x14ac:dyDescent="0.25">
      <c r="B5" s="3">
        <v>1</v>
      </c>
      <c r="C5" s="3" t="s">
        <v>2</v>
      </c>
      <c r="D5" s="3">
        <v>679</v>
      </c>
      <c r="E5" s="3">
        <f>D5*67</f>
        <v>45493</v>
      </c>
    </row>
    <row r="6" spans="1:16" x14ac:dyDescent="0.25">
      <c r="B6" s="3">
        <v>2</v>
      </c>
      <c r="C6" s="3" t="s">
        <v>3</v>
      </c>
      <c r="D6" s="3">
        <v>674</v>
      </c>
      <c r="E6" s="3">
        <f t="shared" ref="E6:E16" si="0">D6*67</f>
        <v>45158</v>
      </c>
    </row>
    <row r="7" spans="1:16" x14ac:dyDescent="0.25">
      <c r="B7" s="3">
        <v>3</v>
      </c>
      <c r="C7" s="3" t="s">
        <v>4</v>
      </c>
      <c r="D7" s="3">
        <v>730</v>
      </c>
      <c r="E7" s="3">
        <f t="shared" si="0"/>
        <v>48910</v>
      </c>
    </row>
    <row r="8" spans="1:16" x14ac:dyDescent="0.25">
      <c r="B8" s="3">
        <v>4</v>
      </c>
      <c r="C8" s="3" t="s">
        <v>5</v>
      </c>
      <c r="D8" s="3">
        <v>608</v>
      </c>
      <c r="E8" s="3">
        <f t="shared" si="0"/>
        <v>40736</v>
      </c>
    </row>
    <row r="9" spans="1:16" x14ac:dyDescent="0.25">
      <c r="B9" s="3">
        <v>5</v>
      </c>
      <c r="C9" s="3" t="s">
        <v>6</v>
      </c>
      <c r="D9" s="3">
        <v>737</v>
      </c>
      <c r="E9" s="3">
        <f t="shared" si="0"/>
        <v>49379</v>
      </c>
    </row>
    <row r="10" spans="1:16" x14ac:dyDescent="0.25">
      <c r="B10" s="3">
        <v>6</v>
      </c>
      <c r="C10" s="3" t="s">
        <v>7</v>
      </c>
      <c r="D10" s="3">
        <v>702</v>
      </c>
      <c r="E10" s="3">
        <f t="shared" si="0"/>
        <v>47034</v>
      </c>
    </row>
    <row r="11" spans="1:16" x14ac:dyDescent="0.25">
      <c r="B11" s="3">
        <v>7</v>
      </c>
      <c r="C11" s="3" t="s">
        <v>8</v>
      </c>
      <c r="D11" s="3">
        <v>868</v>
      </c>
      <c r="E11" s="3">
        <f t="shared" si="0"/>
        <v>58156</v>
      </c>
    </row>
    <row r="12" spans="1:16" x14ac:dyDescent="0.25">
      <c r="B12" s="3">
        <v>8</v>
      </c>
      <c r="C12" s="3" t="s">
        <v>9</v>
      </c>
      <c r="D12" s="3">
        <v>482</v>
      </c>
      <c r="E12" s="3">
        <f t="shared" si="0"/>
        <v>32294</v>
      </c>
    </row>
    <row r="13" spans="1:16" x14ac:dyDescent="0.25">
      <c r="B13" s="3">
        <v>9</v>
      </c>
      <c r="C13" s="3" t="s">
        <v>10</v>
      </c>
      <c r="D13" s="3">
        <v>637</v>
      </c>
      <c r="E13" s="3">
        <f t="shared" si="0"/>
        <v>42679</v>
      </c>
    </row>
    <row r="14" spans="1:16" x14ac:dyDescent="0.25">
      <c r="B14" s="3">
        <v>10</v>
      </c>
      <c r="C14" s="3" t="s">
        <v>11</v>
      </c>
      <c r="D14" s="3">
        <v>567</v>
      </c>
      <c r="E14" s="3">
        <f t="shared" si="0"/>
        <v>37989</v>
      </c>
    </row>
    <row r="15" spans="1:16" x14ac:dyDescent="0.25">
      <c r="B15" s="3">
        <v>11</v>
      </c>
      <c r="C15" s="3" t="s">
        <v>12</v>
      </c>
      <c r="D15" s="3">
        <v>67</v>
      </c>
      <c r="E15" s="3">
        <f t="shared" si="0"/>
        <v>4489</v>
      </c>
    </row>
    <row r="16" spans="1:16" x14ac:dyDescent="0.25">
      <c r="B16" s="3">
        <v>12</v>
      </c>
      <c r="C16" s="3" t="s">
        <v>13</v>
      </c>
      <c r="D16" s="3">
        <v>800</v>
      </c>
      <c r="E16" s="3">
        <f t="shared" si="0"/>
        <v>53600</v>
      </c>
    </row>
    <row r="17" spans="2:5" x14ac:dyDescent="0.25">
      <c r="B17" s="32" t="s">
        <v>14</v>
      </c>
      <c r="C17" s="33"/>
      <c r="D17" s="8">
        <f>SUM(D5:D16)</f>
        <v>7551</v>
      </c>
      <c r="E17" s="8">
        <f>SUM(E5:E16)</f>
        <v>505917</v>
      </c>
    </row>
    <row r="22" spans="2:5" ht="45" x14ac:dyDescent="0.25">
      <c r="B22" s="9" t="s">
        <v>0</v>
      </c>
      <c r="C22" s="9" t="s">
        <v>1</v>
      </c>
      <c r="D22" s="10" t="s">
        <v>24</v>
      </c>
      <c r="E22" s="10" t="s">
        <v>18</v>
      </c>
    </row>
    <row r="23" spans="2:5" x14ac:dyDescent="0.25">
      <c r="B23" s="3">
        <v>1</v>
      </c>
      <c r="C23" s="3" t="s">
        <v>2</v>
      </c>
      <c r="D23" s="3">
        <v>1611</v>
      </c>
      <c r="E23" s="3">
        <v>12300</v>
      </c>
    </row>
    <row r="24" spans="2:5" x14ac:dyDescent="0.25">
      <c r="B24" s="3">
        <v>2</v>
      </c>
      <c r="C24" s="3" t="s">
        <v>3</v>
      </c>
      <c r="D24" s="3">
        <v>2395</v>
      </c>
      <c r="E24" s="3">
        <v>22340</v>
      </c>
    </row>
    <row r="25" spans="2:5" x14ac:dyDescent="0.25">
      <c r="B25" s="3">
        <v>3</v>
      </c>
      <c r="C25" s="3" t="s">
        <v>4</v>
      </c>
      <c r="D25" s="3">
        <v>3295</v>
      </c>
      <c r="E25" s="3">
        <v>260</v>
      </c>
    </row>
    <row r="26" spans="2:5" x14ac:dyDescent="0.25">
      <c r="B26" s="3">
        <v>4</v>
      </c>
      <c r="C26" s="3" t="s">
        <v>5</v>
      </c>
      <c r="D26" s="3">
        <v>1421</v>
      </c>
      <c r="E26" s="3">
        <v>23000</v>
      </c>
    </row>
    <row r="27" spans="2:5" x14ac:dyDescent="0.25">
      <c r="B27" s="3">
        <v>5</v>
      </c>
      <c r="C27" s="3" t="s">
        <v>6</v>
      </c>
      <c r="D27" s="3">
        <v>1499</v>
      </c>
      <c r="E27" s="3">
        <v>26990</v>
      </c>
    </row>
    <row r="28" spans="2:5" x14ac:dyDescent="0.25">
      <c r="B28" s="3">
        <v>6</v>
      </c>
      <c r="C28" s="3" t="s">
        <v>7</v>
      </c>
      <c r="D28" s="3">
        <v>2529</v>
      </c>
      <c r="E28" s="3">
        <v>43530</v>
      </c>
    </row>
    <row r="29" spans="2:5" x14ac:dyDescent="0.25">
      <c r="B29" s="3">
        <v>7</v>
      </c>
      <c r="C29" s="3" t="s">
        <v>8</v>
      </c>
      <c r="D29" s="3">
        <v>2315</v>
      </c>
      <c r="E29" s="3">
        <v>30410</v>
      </c>
    </row>
    <row r="30" spans="2:5" x14ac:dyDescent="0.25">
      <c r="B30" s="3">
        <v>8</v>
      </c>
      <c r="C30" s="3" t="s">
        <v>9</v>
      </c>
      <c r="D30" s="3">
        <v>2128</v>
      </c>
      <c r="E30" s="3">
        <v>29180</v>
      </c>
    </row>
    <row r="31" spans="2:5" x14ac:dyDescent="0.25">
      <c r="B31" s="3">
        <v>9</v>
      </c>
      <c r="C31" s="3" t="s">
        <v>10</v>
      </c>
      <c r="D31" s="3">
        <v>1382</v>
      </c>
      <c r="E31" s="3">
        <v>24980</v>
      </c>
    </row>
    <row r="32" spans="2:5" x14ac:dyDescent="0.25">
      <c r="B32" s="3">
        <v>10</v>
      </c>
      <c r="C32" s="3" t="s">
        <v>11</v>
      </c>
      <c r="D32" s="3">
        <v>1125</v>
      </c>
      <c r="E32" s="3">
        <v>7790</v>
      </c>
    </row>
    <row r="33" spans="2:5" x14ac:dyDescent="0.25">
      <c r="B33" s="3">
        <v>11</v>
      </c>
      <c r="C33" s="3" t="s">
        <v>12</v>
      </c>
      <c r="D33" s="3">
        <v>1220</v>
      </c>
      <c r="E33" s="36">
        <v>37640</v>
      </c>
    </row>
    <row r="34" spans="2:5" x14ac:dyDescent="0.25">
      <c r="B34" s="3">
        <v>12</v>
      </c>
      <c r="C34" s="3" t="s">
        <v>13</v>
      </c>
      <c r="D34" s="3">
        <v>1900</v>
      </c>
      <c r="E34" s="37"/>
    </row>
    <row r="35" spans="2:5" x14ac:dyDescent="0.25">
      <c r="B35" s="32" t="s">
        <v>14</v>
      </c>
      <c r="C35" s="33"/>
      <c r="D35" s="8">
        <f>SUM(D23:D34)</f>
        <v>22820</v>
      </c>
      <c r="E35" s="8">
        <f>SUM(E23:E34)</f>
        <v>258420</v>
      </c>
    </row>
  </sheetData>
  <mergeCells count="4">
    <mergeCell ref="B17:C17"/>
    <mergeCell ref="B35:C35"/>
    <mergeCell ref="A1:P1"/>
    <mergeCell ref="E33:E34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E6" sqref="E6"/>
    </sheetView>
  </sheetViews>
  <sheetFormatPr defaultRowHeight="15" x14ac:dyDescent="0.25"/>
  <cols>
    <col min="3" max="3" width="17.7109375" customWidth="1"/>
    <col min="4" max="4" width="22.5703125" customWidth="1"/>
  </cols>
  <sheetData>
    <row r="1" spans="1:16" ht="21" x14ac:dyDescent="0.25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4" spans="1:16" x14ac:dyDescent="0.25">
      <c r="B4" s="9" t="s">
        <v>0</v>
      </c>
      <c r="C4" s="9" t="s">
        <v>1</v>
      </c>
      <c r="D4" s="10" t="s">
        <v>20</v>
      </c>
    </row>
    <row r="5" spans="1:16" x14ac:dyDescent="0.25">
      <c r="B5" s="3">
        <v>1</v>
      </c>
      <c r="C5" s="3" t="s">
        <v>2</v>
      </c>
      <c r="D5" s="38">
        <v>120100</v>
      </c>
    </row>
    <row r="6" spans="1:16" x14ac:dyDescent="0.25">
      <c r="B6" s="3">
        <v>2</v>
      </c>
      <c r="C6" s="3" t="s">
        <v>3</v>
      </c>
      <c r="D6" s="39"/>
    </row>
    <row r="7" spans="1:16" x14ac:dyDescent="0.25">
      <c r="B7" s="3">
        <v>3</v>
      </c>
      <c r="C7" s="3" t="s">
        <v>4</v>
      </c>
      <c r="D7" s="39"/>
    </row>
    <row r="8" spans="1:16" x14ac:dyDescent="0.25">
      <c r="B8" s="3">
        <v>4</v>
      </c>
      <c r="C8" s="3" t="s">
        <v>5</v>
      </c>
      <c r="D8" s="39"/>
    </row>
    <row r="9" spans="1:16" x14ac:dyDescent="0.25">
      <c r="B9" s="3">
        <v>5</v>
      </c>
      <c r="C9" s="3" t="s">
        <v>6</v>
      </c>
      <c r="D9" s="39"/>
    </row>
    <row r="10" spans="1:16" x14ac:dyDescent="0.25">
      <c r="B10" s="3">
        <v>6</v>
      </c>
      <c r="C10" s="3" t="s">
        <v>7</v>
      </c>
      <c r="D10" s="39"/>
    </row>
    <row r="11" spans="1:16" x14ac:dyDescent="0.25">
      <c r="B11" s="3">
        <v>7</v>
      </c>
      <c r="C11" s="3" t="s">
        <v>8</v>
      </c>
      <c r="D11" s="39"/>
    </row>
    <row r="12" spans="1:16" x14ac:dyDescent="0.25">
      <c r="B12" s="3">
        <v>8</v>
      </c>
      <c r="C12" s="3" t="s">
        <v>9</v>
      </c>
      <c r="D12" s="39"/>
    </row>
    <row r="13" spans="1:16" x14ac:dyDescent="0.25">
      <c r="B13" s="3">
        <v>9</v>
      </c>
      <c r="C13" s="3" t="s">
        <v>10</v>
      </c>
      <c r="D13" s="39"/>
    </row>
    <row r="14" spans="1:16" x14ac:dyDescent="0.25">
      <c r="B14" s="3">
        <v>10</v>
      </c>
      <c r="C14" s="3" t="s">
        <v>11</v>
      </c>
      <c r="D14" s="39"/>
    </row>
    <row r="15" spans="1:16" x14ac:dyDescent="0.25">
      <c r="B15" s="3">
        <v>11</v>
      </c>
      <c r="C15" s="3" t="s">
        <v>12</v>
      </c>
      <c r="D15" s="39"/>
    </row>
    <row r="16" spans="1:16" x14ac:dyDescent="0.25">
      <c r="B16" s="3">
        <v>12</v>
      </c>
      <c r="C16" s="3" t="s">
        <v>13</v>
      </c>
      <c r="D16" s="40"/>
    </row>
    <row r="17" spans="2:4" x14ac:dyDescent="0.25">
      <c r="B17" s="32" t="s">
        <v>14</v>
      </c>
      <c r="C17" s="33"/>
      <c r="D17" s="8">
        <f>SUM(D5)</f>
        <v>120100</v>
      </c>
    </row>
  </sheetData>
  <mergeCells count="3">
    <mergeCell ref="B17:C17"/>
    <mergeCell ref="D5:D16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 Plant Cost</vt:lpstr>
      <vt:lpstr>VNR-BIHI Production</vt:lpstr>
      <vt:lpstr>Labour Cost</vt:lpstr>
      <vt:lpstr>Chemical &amp; Fertilizer Cost</vt:lpstr>
      <vt:lpstr>Diesel &amp; Electricity Cost</vt:lpstr>
      <vt:lpstr>Transportation 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khdguest</dc:creator>
  <cp:lastModifiedBy>randip</cp:lastModifiedBy>
  <cp:lastPrinted>2020-06-04T05:00:47Z</cp:lastPrinted>
  <dcterms:created xsi:type="dcterms:W3CDTF">2020-06-04T04:31:37Z</dcterms:created>
  <dcterms:modified xsi:type="dcterms:W3CDTF">2020-06-07T15:05:39Z</dcterms:modified>
</cp:coreProperties>
</file>