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365" activeTab="2"/>
  </bookViews>
  <sheets>
    <sheet name="Talur Farm " sheetId="9" r:id="rId1"/>
    <sheet name="Mangnar Farm" sheetId="4" r:id="rId2"/>
    <sheet name="Bakawand Farm" sheetId="1" r:id="rId3"/>
    <sheet name="Muli Farm" sheetId="10" r:id="rId4"/>
    <sheet name="Bedagaon" sheetId="7" r:id="rId5"/>
    <sheet name="Mongrapal-1" sheetId="8" r:id="rId6"/>
    <sheet name="Baniyagaon farm" sheetId="12" r:id="rId7"/>
    <sheet name="Chhote Deoda " sheetId="15" r:id="rId8"/>
    <sheet name="Jaitgiri Farm" sheetId="3" r:id="rId9"/>
    <sheet name="Korta farm" sheetId="13" r:id="rId10"/>
    <sheet name="Choknar Farm" sheetId="2" r:id="rId11"/>
    <sheet name="Satlawand Farm" sheetId="6" r:id="rId12"/>
    <sheet name="Mongrapal-3" sheetId="14" r:id="rId13"/>
    <sheet name="Garenga Farm" sheetId="11" r:id="rId14"/>
    <sheet name="Bhond Farm" sheetId="5" r:id="rId15"/>
    <sheet name="Sheet1" sheetId="16" r:id="rId16"/>
  </sheets>
  <calcPr calcId="124519"/>
</workbook>
</file>

<file path=xl/calcChain.xml><?xml version="1.0" encoding="utf-8"?>
<calcChain xmlns="http://schemas.openxmlformats.org/spreadsheetml/2006/main">
  <c r="D11" i="1"/>
  <c r="E4" i="9"/>
  <c r="E3"/>
  <c r="F9" i="5"/>
  <c r="F8"/>
  <c r="E5" i="9"/>
  <c r="I19" i="10"/>
  <c r="F30" i="7"/>
  <c r="F29"/>
  <c r="J46" i="8"/>
  <c r="F28" i="7"/>
  <c r="F27"/>
  <c r="F28" i="8"/>
  <c r="F29"/>
  <c r="F30"/>
  <c r="F31"/>
  <c r="F32"/>
  <c r="F33"/>
  <c r="F27"/>
  <c r="F34"/>
  <c r="F35"/>
  <c r="F36"/>
  <c r="F37"/>
  <c r="F38"/>
  <c r="F39"/>
  <c r="F40"/>
  <c r="F41"/>
  <c r="F42"/>
  <c r="F43"/>
  <c r="F44"/>
  <c r="F45"/>
  <c r="F26"/>
  <c r="F25"/>
  <c r="F26" i="7"/>
  <c r="F24"/>
  <c r="F25"/>
  <c r="F19"/>
  <c r="F20"/>
  <c r="F21"/>
  <c r="F22"/>
  <c r="F23"/>
  <c r="F18"/>
  <c r="F17"/>
  <c r="F24" i="8"/>
  <c r="J14" i="15"/>
  <c r="I14"/>
  <c r="F3"/>
  <c r="F4"/>
  <c r="F5"/>
  <c r="F6"/>
  <c r="F7"/>
  <c r="F8"/>
  <c r="F9"/>
  <c r="F10"/>
  <c r="F11"/>
  <c r="F12"/>
  <c r="F13"/>
  <c r="F14"/>
  <c r="J17" i="13"/>
  <c r="F14"/>
  <c r="F17" s="1"/>
  <c r="E14" i="9"/>
  <c r="E15"/>
  <c r="E13"/>
  <c r="E12"/>
  <c r="E16"/>
  <c r="F4" i="6"/>
  <c r="F5"/>
  <c r="F6"/>
  <c r="F7"/>
  <c r="F8"/>
  <c r="F9"/>
  <c r="F10"/>
  <c r="F11"/>
  <c r="F12"/>
  <c r="F13"/>
  <c r="F3"/>
  <c r="F6" i="7"/>
  <c r="F4"/>
  <c r="F5"/>
  <c r="F3"/>
  <c r="F9"/>
  <c r="D3" i="14"/>
  <c r="H7"/>
  <c r="G7"/>
  <c r="D7" l="1"/>
  <c r="F8" i="11" l="1"/>
  <c r="F9"/>
  <c r="F7"/>
  <c r="F4"/>
  <c r="F5"/>
  <c r="F6"/>
  <c r="F23" i="8"/>
  <c r="F21" i="5"/>
  <c r="F20"/>
  <c r="F4" i="13"/>
  <c r="F5"/>
  <c r="F6"/>
  <c r="F7"/>
  <c r="F8"/>
  <c r="F9"/>
  <c r="F10"/>
  <c r="F11"/>
  <c r="F12"/>
  <c r="F13"/>
  <c r="F3"/>
  <c r="I17"/>
  <c r="F4" i="12"/>
  <c r="F5"/>
  <c r="F6"/>
  <c r="F7"/>
  <c r="F8"/>
  <c r="F9"/>
  <c r="F10"/>
  <c r="F11"/>
  <c r="F12"/>
  <c r="F13"/>
  <c r="F3"/>
  <c r="J14"/>
  <c r="I14"/>
  <c r="E11" i="9"/>
  <c r="E10"/>
  <c r="E9"/>
  <c r="F22" i="8"/>
  <c r="E8" i="9"/>
  <c r="F20" i="8"/>
  <c r="F21"/>
  <c r="F16" i="7"/>
  <c r="E4" i="4"/>
  <c r="E5"/>
  <c r="E6"/>
  <c r="E7"/>
  <c r="E8"/>
  <c r="E9"/>
  <c r="E10"/>
  <c r="E11"/>
  <c r="E12"/>
  <c r="E13"/>
  <c r="F14" i="12" l="1"/>
  <c r="F8" i="8"/>
  <c r="F14"/>
  <c r="F15"/>
  <c r="F16"/>
  <c r="F17"/>
  <c r="F18"/>
  <c r="F19"/>
  <c r="F13"/>
  <c r="F12"/>
  <c r="F10"/>
  <c r="F11"/>
  <c r="F9"/>
  <c r="F7"/>
  <c r="F6"/>
  <c r="F5"/>
  <c r="F4"/>
  <c r="F3"/>
  <c r="F46" s="1"/>
  <c r="E7" i="9"/>
  <c r="E6"/>
  <c r="F3" i="11"/>
  <c r="F22" i="3" l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21"/>
  <c r="F19"/>
  <c r="F20"/>
  <c r="F18"/>
  <c r="F16"/>
  <c r="F17"/>
  <c r="F15"/>
  <c r="F9"/>
  <c r="F10"/>
  <c r="F11"/>
  <c r="F12"/>
  <c r="F13"/>
  <c r="F14"/>
  <c r="F8"/>
  <c r="F7"/>
  <c r="F6"/>
  <c r="G14" i="2"/>
  <c r="F4" i="3"/>
  <c r="F5"/>
  <c r="F3"/>
  <c r="F19" i="5"/>
  <c r="F4"/>
  <c r="F5"/>
  <c r="F6"/>
  <c r="F7"/>
  <c r="F10"/>
  <c r="F11"/>
  <c r="F12"/>
  <c r="F13"/>
  <c r="F14"/>
  <c r="F15"/>
  <c r="F16"/>
  <c r="F17"/>
  <c r="F18"/>
  <c r="F3"/>
  <c r="F15" i="7" l="1"/>
  <c r="F35" s="1"/>
  <c r="F13"/>
  <c r="F14"/>
  <c r="F12"/>
  <c r="F11"/>
  <c r="F10"/>
  <c r="F8"/>
  <c r="F7"/>
  <c r="E3" i="4" l="1"/>
  <c r="K14" i="11" l="1"/>
  <c r="F14"/>
  <c r="F19" i="10"/>
  <c r="J22" i="9"/>
  <c r="H22"/>
  <c r="E22"/>
  <c r="J35" i="7"/>
  <c r="I35"/>
  <c r="J14" i="6"/>
  <c r="I14"/>
  <c r="F14"/>
  <c r="K27" i="5"/>
  <c r="J27"/>
  <c r="F27"/>
  <c r="I14" i="4"/>
  <c r="H14"/>
  <c r="E14"/>
  <c r="H14" i="2" l="1"/>
  <c r="D5"/>
  <c r="D14" s="1"/>
  <c r="D4"/>
  <c r="D3"/>
  <c r="K50" i="3"/>
  <c r="J50"/>
  <c r="F50"/>
  <c r="H14" i="1"/>
  <c r="G14"/>
  <c r="D13"/>
  <c r="D12"/>
  <c r="D10"/>
  <c r="D9"/>
  <c r="D8"/>
  <c r="D7"/>
  <c r="D6"/>
  <c r="D5"/>
  <c r="D4"/>
  <c r="D14" l="1"/>
</calcChain>
</file>

<file path=xl/sharedStrings.xml><?xml version="1.0" encoding="utf-8"?>
<sst xmlns="http://schemas.openxmlformats.org/spreadsheetml/2006/main" count="1622" uniqueCount="481">
  <si>
    <t>Crop name</t>
  </si>
  <si>
    <t>Variety</t>
  </si>
  <si>
    <t>Area in Acre</t>
  </si>
  <si>
    <t>Spacing R*P</t>
  </si>
  <si>
    <t>Patta No.</t>
  </si>
  <si>
    <t xml:space="preserve">No. Of Beds </t>
  </si>
  <si>
    <t>Total Plant</t>
  </si>
  <si>
    <t xml:space="preserve">T.P. Date </t>
  </si>
  <si>
    <t>Pruning Date</t>
  </si>
  <si>
    <t>Harvesting Date</t>
  </si>
  <si>
    <t xml:space="preserve">Production </t>
  </si>
  <si>
    <t xml:space="preserve">Guava </t>
  </si>
  <si>
    <t>VNR BIHI</t>
  </si>
  <si>
    <t>16*8</t>
  </si>
  <si>
    <t>A-2</t>
  </si>
  <si>
    <t>A-3</t>
  </si>
  <si>
    <t>A-4</t>
  </si>
  <si>
    <t>A-5</t>
  </si>
  <si>
    <t>A-6</t>
  </si>
  <si>
    <t>A-7</t>
  </si>
  <si>
    <t>A-8</t>
  </si>
  <si>
    <t>B-4</t>
  </si>
  <si>
    <t>B-5</t>
  </si>
  <si>
    <t>B-6</t>
  </si>
  <si>
    <t>Lemon</t>
  </si>
  <si>
    <t>Konkan Lemon</t>
  </si>
  <si>
    <t xml:space="preserve">Total </t>
  </si>
  <si>
    <t>Bagging Date</t>
  </si>
  <si>
    <t>A-1</t>
  </si>
  <si>
    <t>B-2</t>
  </si>
  <si>
    <t>Custard Apple</t>
  </si>
  <si>
    <t>B-1</t>
  </si>
  <si>
    <t>C-2</t>
  </si>
  <si>
    <t>Thining Date</t>
  </si>
  <si>
    <t>08-14/09/2018</t>
  </si>
  <si>
    <t>15-21/09/2018</t>
  </si>
  <si>
    <t xml:space="preserve">Lemon </t>
  </si>
  <si>
    <t>Chemical Spray Date &amp; Name of Chemical</t>
  </si>
  <si>
    <t>S.No.</t>
  </si>
  <si>
    <t xml:space="preserve">Chemical Spray Date &amp; Chemical Name </t>
  </si>
  <si>
    <t xml:space="preserve">Fruit Crop details at Jaitgiri Farm </t>
  </si>
  <si>
    <t>Budding</t>
  </si>
  <si>
    <t>Grafting</t>
  </si>
  <si>
    <t>10*6</t>
  </si>
  <si>
    <t>Jamun</t>
  </si>
  <si>
    <t>10*10</t>
  </si>
  <si>
    <t>20/08/2017</t>
  </si>
  <si>
    <t>Bael</t>
  </si>
  <si>
    <t>Bael+Bael Gomayasi</t>
  </si>
  <si>
    <t>10*8</t>
  </si>
  <si>
    <t>Drumstick</t>
  </si>
  <si>
    <t xml:space="preserve"> Munga VNR-1</t>
  </si>
  <si>
    <t>Dragon Fruit</t>
  </si>
  <si>
    <t>15*20</t>
  </si>
  <si>
    <t>Kamarakh</t>
  </si>
  <si>
    <t>15*8</t>
  </si>
  <si>
    <t>B-3</t>
  </si>
  <si>
    <t>12*6</t>
  </si>
  <si>
    <t>Wax Apple</t>
  </si>
  <si>
    <t>12*8</t>
  </si>
  <si>
    <t>Guava</t>
  </si>
  <si>
    <t>L-49+B-1-6</t>
  </si>
  <si>
    <t>Fruit Crop details at Mangnar Farm (Mr. Rajkumar Kundu)</t>
  </si>
  <si>
    <t>Fruit Crop details at Bedagaon Farm ( Fortune Bio Science Pvt. Ltd.)</t>
  </si>
  <si>
    <t>Fruit Crop details at Muli Farm ( Dream Agri Research Pvt. Ltd.)</t>
  </si>
  <si>
    <t>Fruit Crop details at Maretha Farm ( Fortune Bio Science Pvt. Ltd.)</t>
  </si>
  <si>
    <t>Fruit Crop details at Mongrapal Farm ( VNR SEEDS Pvt. Ltd.)</t>
  </si>
  <si>
    <t>Fruit Crop details at Bhond Farm ( Dream Agri Research Pvt. Ltd.)</t>
  </si>
  <si>
    <t>Fruit Crop details at Choknar Farm (Mr. Atul Shah)</t>
  </si>
  <si>
    <t>Fruit Crop details at Bakawand Farm (Arpa Fruits Pvt. Ltd.)</t>
  </si>
  <si>
    <t>Fruit Crop details at Satlawand Farm (Mr. Parag Agrawal)</t>
  </si>
  <si>
    <t>Ramphal</t>
  </si>
  <si>
    <t>Grafting-9P</t>
  </si>
  <si>
    <t>Grafting-1P</t>
  </si>
  <si>
    <t>Grafting-10P</t>
  </si>
  <si>
    <t>Grafting-12P</t>
  </si>
  <si>
    <t>Grafting-2P</t>
  </si>
  <si>
    <t>Budding-12P</t>
  </si>
  <si>
    <t>Grafting-31P</t>
  </si>
  <si>
    <t>Grafting-24P</t>
  </si>
  <si>
    <t>Grafting-8P</t>
  </si>
  <si>
    <t>Grafting-27P</t>
  </si>
  <si>
    <t>Bed No.</t>
  </si>
  <si>
    <t>Method</t>
  </si>
  <si>
    <t>Propagation</t>
  </si>
  <si>
    <t>1,2,3,4</t>
  </si>
  <si>
    <t>5,6</t>
  </si>
  <si>
    <t>1,2</t>
  </si>
  <si>
    <t>2,3,4</t>
  </si>
  <si>
    <t>6,7</t>
  </si>
  <si>
    <t>7,8,9</t>
  </si>
  <si>
    <t>10,11,12</t>
  </si>
  <si>
    <t>E</t>
  </si>
  <si>
    <t>Litchi</t>
  </si>
  <si>
    <t>Ambikapur</t>
  </si>
  <si>
    <t>Anas Fruit</t>
  </si>
  <si>
    <t>Coffee</t>
  </si>
  <si>
    <t>13/10/2017</t>
  </si>
  <si>
    <t>4,5,6</t>
  </si>
  <si>
    <t>24/06/2013</t>
  </si>
  <si>
    <t>25/06/2013</t>
  </si>
  <si>
    <t>26/6/2013</t>
  </si>
  <si>
    <t>08-18/09/2018</t>
  </si>
  <si>
    <t>Tamarin</t>
  </si>
  <si>
    <t>MITHI IMLI</t>
  </si>
  <si>
    <t>25*25</t>
  </si>
  <si>
    <t>15/09/2013</t>
  </si>
  <si>
    <t>15*15</t>
  </si>
  <si>
    <t>13/03/2017</t>
  </si>
  <si>
    <t>Coconut</t>
  </si>
  <si>
    <t>Gomthem Bari</t>
  </si>
  <si>
    <t>Verikobari</t>
  </si>
  <si>
    <t>Zanzibari</t>
  </si>
  <si>
    <t>Java</t>
  </si>
  <si>
    <t>LO</t>
  </si>
  <si>
    <t>PO</t>
  </si>
  <si>
    <t>AO</t>
  </si>
  <si>
    <t>B-1 CISH</t>
  </si>
  <si>
    <t>Bael+Bael B-1 CISH</t>
  </si>
  <si>
    <t>15*7</t>
  </si>
  <si>
    <t>18/08/2017</t>
  </si>
  <si>
    <t>Cashew</t>
  </si>
  <si>
    <t>V-9</t>
  </si>
  <si>
    <t>20*15</t>
  </si>
  <si>
    <t>V-7</t>
  </si>
  <si>
    <t>V-4</t>
  </si>
  <si>
    <t>B-7</t>
  </si>
  <si>
    <t>13*7</t>
  </si>
  <si>
    <t>Budding 1P</t>
  </si>
  <si>
    <t xml:space="preserve">Budding </t>
  </si>
  <si>
    <t>Budding 4P</t>
  </si>
  <si>
    <t>Budding 6P</t>
  </si>
  <si>
    <t>Budding 15P</t>
  </si>
  <si>
    <t>Ramphal Rootstock</t>
  </si>
  <si>
    <t>Budding 24P</t>
  </si>
  <si>
    <t>Budding 12P</t>
  </si>
  <si>
    <t>Budding 8P</t>
  </si>
  <si>
    <t>Budding 19 P</t>
  </si>
  <si>
    <t>Budding 14P</t>
  </si>
  <si>
    <t>Budding 10P</t>
  </si>
  <si>
    <t>Gomayasi</t>
  </si>
  <si>
    <t xml:space="preserve"> Gomayasi</t>
  </si>
  <si>
    <t>Jamun+Jamun  Priynka Goma</t>
  </si>
  <si>
    <t>5,6,7,8,9</t>
  </si>
  <si>
    <t>3,4</t>
  </si>
  <si>
    <t>12*12</t>
  </si>
  <si>
    <t>8*8</t>
  </si>
  <si>
    <t>Bael+Bael NB-7</t>
  </si>
  <si>
    <t>L-49+THAI 11 -134P</t>
  </si>
  <si>
    <t>Bael NB-7</t>
  </si>
  <si>
    <t>THAI-11</t>
  </si>
  <si>
    <t>17/08/2017</t>
  </si>
  <si>
    <t>Goma Priynka-1</t>
  </si>
  <si>
    <t>20/11/2016</t>
  </si>
  <si>
    <t>Cutting</t>
  </si>
  <si>
    <t>20/10/2012</t>
  </si>
  <si>
    <t>Jack Fruit</t>
  </si>
  <si>
    <t>Fig</t>
  </si>
  <si>
    <t>25/06/2017</t>
  </si>
  <si>
    <t>Kinnow</t>
  </si>
  <si>
    <t>IMLI</t>
  </si>
  <si>
    <t>Pulasan</t>
  </si>
  <si>
    <t>P-15</t>
  </si>
  <si>
    <t>Rambutan</t>
  </si>
  <si>
    <t>E-35</t>
  </si>
  <si>
    <t>Mango Steen</t>
  </si>
  <si>
    <t>RS-1</t>
  </si>
  <si>
    <t>Border</t>
  </si>
  <si>
    <t>Black Paper</t>
  </si>
  <si>
    <t>Dwarf</t>
  </si>
  <si>
    <t>Almond</t>
  </si>
  <si>
    <t>Badam+Badam VNR-7</t>
  </si>
  <si>
    <t>20*20</t>
  </si>
  <si>
    <t>Badam VNR-7</t>
  </si>
  <si>
    <t>RS-Portugal</t>
  </si>
  <si>
    <t xml:space="preserve"> Ponner-1 Keral </t>
  </si>
  <si>
    <t>Kamarakh+Kamarakh-2</t>
  </si>
  <si>
    <t>Goma Priynka</t>
  </si>
  <si>
    <t>Jamun+Goma Priynka 2P</t>
  </si>
  <si>
    <t>Litchi China</t>
  </si>
  <si>
    <t>Cherry</t>
  </si>
  <si>
    <t>Cherry Singapur</t>
  </si>
  <si>
    <t>Jamrul Red</t>
  </si>
  <si>
    <t>Jamrul green</t>
  </si>
  <si>
    <t>K-100</t>
  </si>
  <si>
    <t>N-18</t>
  </si>
  <si>
    <t>2010-11</t>
  </si>
  <si>
    <t>23/10/2018</t>
  </si>
  <si>
    <t xml:space="preserve">Start Sprouting </t>
  </si>
  <si>
    <t>Start Flowering Date</t>
  </si>
  <si>
    <t>Sitaphal VNR-MADHUR</t>
  </si>
  <si>
    <t>Sitaphal+Sitaphal VNR-MADHUR</t>
  </si>
  <si>
    <t xml:space="preserve">Pomogranut </t>
  </si>
  <si>
    <t>Number-9</t>
  </si>
  <si>
    <t>Number-19</t>
  </si>
  <si>
    <t>Ramphal+Sitaphal VNR-MADHUR</t>
  </si>
  <si>
    <t xml:space="preserve">Rootstck </t>
  </si>
  <si>
    <t>RS-1+VNR BIHI</t>
  </si>
  <si>
    <t>RS-Portugal+VNR BIHI</t>
  </si>
  <si>
    <t>L-49+VNR BIHI</t>
  </si>
  <si>
    <t>Fruit Crop details at Baniyagaon Farm (Fast Biotech Pvt. Ltd.)</t>
  </si>
  <si>
    <t>L-49</t>
  </si>
  <si>
    <t>10*5</t>
  </si>
  <si>
    <t>Portugal</t>
  </si>
  <si>
    <t>L-49+RS-1(1P)</t>
  </si>
  <si>
    <t>L-49+RS-1(2P)</t>
  </si>
  <si>
    <t>L-49+RS-1(3P)</t>
  </si>
  <si>
    <t>L-49+RS-1(4P)</t>
  </si>
  <si>
    <t>L-49+RS-1(5P)</t>
  </si>
  <si>
    <t>L-49+RS-1(6P)</t>
  </si>
  <si>
    <t>L-49+RS-1(7P)</t>
  </si>
  <si>
    <t>L-49+RS-1(8P)</t>
  </si>
  <si>
    <t>L-49+RS-1(9P)</t>
  </si>
  <si>
    <t>L-49+RS-1(10P)</t>
  </si>
  <si>
    <t>L-49+RS-1(11P)</t>
  </si>
  <si>
    <t>Fruit Crop details at KORTA Farm (Arpa Fruit Pvt. Ltd.)</t>
  </si>
  <si>
    <t>Longan</t>
  </si>
  <si>
    <t xml:space="preserve">Ramphal+Sitaphal VNR-MADHUR  </t>
  </si>
  <si>
    <t xml:space="preserve">Flowering </t>
  </si>
  <si>
    <t>27/10/18</t>
  </si>
  <si>
    <t>28/10/18</t>
  </si>
  <si>
    <t>29/10/18</t>
  </si>
  <si>
    <t>30/10/18</t>
  </si>
  <si>
    <t>14-15/11/18</t>
  </si>
  <si>
    <t>16-17/11/18</t>
  </si>
  <si>
    <t>18-19-20/11/18</t>
  </si>
  <si>
    <t>29-30/11/18- 1-2-3/12/18</t>
  </si>
  <si>
    <t>26-27-28/11/18</t>
  </si>
  <si>
    <t>23-24-25/11/18</t>
  </si>
  <si>
    <t>21-22/11/18</t>
  </si>
  <si>
    <t>20/01/2019</t>
  </si>
  <si>
    <t>20-21/01/2019</t>
  </si>
  <si>
    <t>22-23/01/2019</t>
  </si>
  <si>
    <t>24-25/01/2019</t>
  </si>
  <si>
    <t>13/10/2018</t>
  </si>
  <si>
    <t xml:space="preserve">Start Flowering </t>
  </si>
  <si>
    <t>Start Sprouting</t>
  </si>
  <si>
    <t>01-25/01/2019</t>
  </si>
  <si>
    <t>Orange</t>
  </si>
  <si>
    <t xml:space="preserve">Drumstick </t>
  </si>
  <si>
    <t xml:space="preserve">PKM-1 Satya </t>
  </si>
  <si>
    <t>Grafted</t>
  </si>
  <si>
    <t>10*15</t>
  </si>
  <si>
    <t>Mosambi</t>
  </si>
  <si>
    <t xml:space="preserve">Mosambi </t>
  </si>
  <si>
    <t>Katol Gold</t>
  </si>
  <si>
    <t>30/01/2019</t>
  </si>
  <si>
    <t>Jambery+Mosambi New Sellar</t>
  </si>
  <si>
    <t xml:space="preserve">01 JAN. to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</si>
  <si>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</si>
  <si>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L-49+GUAVA L-49(PAU)1P</t>
  </si>
  <si>
    <t>L-49+GUAVA L-49(PAU)2P</t>
  </si>
  <si>
    <t xml:space="preserve">Pumelo </t>
  </si>
  <si>
    <t xml:space="preserve">VNR CRISTAL </t>
  </si>
  <si>
    <t>15*10</t>
  </si>
  <si>
    <t>Airlayering</t>
  </si>
  <si>
    <t>Pumelo VNR- AMBER</t>
  </si>
  <si>
    <t>PUMELO VNR-AMBER</t>
  </si>
  <si>
    <t>15/03/2019</t>
  </si>
  <si>
    <t>31/03/2019</t>
  </si>
  <si>
    <t>Jan.2019 to-</t>
  </si>
  <si>
    <t>19-25/09/2018</t>
  </si>
  <si>
    <t>25-30/09/2018</t>
  </si>
  <si>
    <t>Coragen + M-45</t>
  </si>
  <si>
    <t>30/03/2019 to 15/04/2019</t>
  </si>
  <si>
    <t>( 12 Briks )</t>
  </si>
  <si>
    <t>15/02/2019 to..</t>
  </si>
  <si>
    <t>31/03/2019 to..</t>
  </si>
  <si>
    <t xml:space="preserve">50.875 Tonnes </t>
  </si>
  <si>
    <t xml:space="preserve">51.985 Tonnes </t>
  </si>
  <si>
    <t>102.860 Tonnes</t>
  </si>
  <si>
    <t xml:space="preserve">Custard Apple </t>
  </si>
  <si>
    <t xml:space="preserve">Grafting </t>
  </si>
  <si>
    <t xml:space="preserve">  </t>
  </si>
  <si>
    <t xml:space="preserve">Production Aug.2018 </t>
  </si>
  <si>
    <t>30.97 Tonnes</t>
  </si>
  <si>
    <t>32.11 Tonnes</t>
  </si>
  <si>
    <t>33.82 Tonnes</t>
  </si>
  <si>
    <t xml:space="preserve">96.90 Tonnes </t>
  </si>
  <si>
    <t>Production Aug. 2018</t>
  </si>
  <si>
    <t>13/05/2019</t>
  </si>
  <si>
    <t xml:space="preserve">Start Fruiting </t>
  </si>
  <si>
    <t>30/10/2018</t>
  </si>
  <si>
    <t>15/10/2018</t>
  </si>
  <si>
    <t>15/5/2019</t>
  </si>
  <si>
    <t>Mongrapal-3 Fast Bio-Tech Pvt. Ltd.</t>
  </si>
  <si>
    <t xml:space="preserve">Grapes </t>
  </si>
  <si>
    <t>Grape Delight</t>
  </si>
  <si>
    <t>Balanagar+Trissure-2P</t>
  </si>
  <si>
    <t xml:space="preserve">Grafted </t>
  </si>
  <si>
    <t>Balanagar+ VNR AB-4</t>
  </si>
  <si>
    <t>Mandarin</t>
  </si>
  <si>
    <t xml:space="preserve">                                                                          </t>
  </si>
  <si>
    <t xml:space="preserve">                                                                                                              </t>
  </si>
  <si>
    <t xml:space="preserve">Custard </t>
  </si>
  <si>
    <t>Balanagar+VNR Yoga</t>
  </si>
  <si>
    <t>19/06/2019</t>
  </si>
  <si>
    <t>1/7/2019  to -</t>
  </si>
  <si>
    <t>01/07/2019 to-</t>
  </si>
  <si>
    <t>1st Round of Pruning Date 2018</t>
  </si>
  <si>
    <t>01/07 - 03/07/2019</t>
  </si>
  <si>
    <t>2nd Round of Prunig 2018</t>
  </si>
  <si>
    <t>3rd Round of Pruning 2018</t>
  </si>
  <si>
    <t>Final Round of Pruning 2018</t>
  </si>
  <si>
    <t xml:space="preserve">29/06/2019 Sureshot + Chloropyriohose </t>
  </si>
  <si>
    <t>31/03 1/04 dentasu 50 + ABM 200 ml + Kawach 400 gram</t>
  </si>
  <si>
    <t xml:space="preserve"> 28/06/2019 sure shot 50 ml + Chloropyriphose </t>
  </si>
  <si>
    <t xml:space="preserve">Chloropyriphose + M-45 1000 gram </t>
  </si>
  <si>
    <t xml:space="preserve"> Spintor 75 ml + Kawach </t>
  </si>
  <si>
    <t xml:space="preserve"> Chloropyriphose 1000gram + Sure shote 50 ml </t>
  </si>
  <si>
    <t>Spray Date 31/03 to 01/04/2019</t>
  </si>
  <si>
    <t>Spray Date 13/04 to 14/04/2019</t>
  </si>
  <si>
    <t xml:space="preserve"> Spintar 75 ml+ kawach 400 gram</t>
  </si>
  <si>
    <t>Spray Date- 21/04 to 22/04/2019</t>
  </si>
  <si>
    <t xml:space="preserve"> Chloropyriphose 1000 ml + Kawach 400 gram</t>
  </si>
  <si>
    <t xml:space="preserve">  Aploude 300 ml</t>
  </si>
  <si>
    <t>Spray Date-28/04 to 29/04/2019</t>
  </si>
  <si>
    <t>Spray Date- 19/05 to 20/05/2019</t>
  </si>
  <si>
    <t>Spray date-13/06 to 14/06/2019</t>
  </si>
  <si>
    <t>Spray date- 19/06 to 20/06/2019</t>
  </si>
  <si>
    <t xml:space="preserve"> Chloropyriphose + M-45 1000 gram </t>
  </si>
  <si>
    <t>Pruning Date 2018</t>
  </si>
  <si>
    <t>Pruning in June 2019</t>
  </si>
  <si>
    <t>11/06 to 14/06/2019</t>
  </si>
  <si>
    <t>14/06 to 17/06/2019</t>
  </si>
  <si>
    <t>17/06 to 21/06/2019</t>
  </si>
  <si>
    <t>07/02 to 11/02/2019</t>
  </si>
  <si>
    <t>13/02 to 14/02/2019</t>
  </si>
  <si>
    <t>05/06 to 12/06/2019</t>
  </si>
  <si>
    <t>12/06 to 16/06/2019</t>
  </si>
  <si>
    <t>Pruning in Feb. 2019 1st</t>
  </si>
  <si>
    <t xml:space="preserve">Pruning in june 2019 2nd </t>
  </si>
  <si>
    <t xml:space="preserve">Pruning in July 2019 3rd </t>
  </si>
  <si>
    <t>01/07 to 03/07/2019</t>
  </si>
  <si>
    <t xml:space="preserve">03/07 to </t>
  </si>
  <si>
    <t>B</t>
  </si>
  <si>
    <t xml:space="preserve"> 02/07/2019 Pruning in starting 4 Row in 4 - 4 branches pruned in Custard Apple </t>
  </si>
  <si>
    <t xml:space="preserve">04/07/2019 Full pruning in 5 Custard Apple plants </t>
  </si>
  <si>
    <t xml:space="preserve">04/07/2019 Full Pruning in 1 Custard Apple plants </t>
  </si>
  <si>
    <t xml:space="preserve">09/07/2019 Full pruning in 5 Custard apple plants </t>
  </si>
  <si>
    <t xml:space="preserve">07/07/2019 Pruning in 4 row in only 4-5 branche pruned in Custard apple </t>
  </si>
  <si>
    <t>Fruit Crop details at Chhote Deoda Farm (Fast Bio-Tech Pvt. Ltd.)</t>
  </si>
  <si>
    <t xml:space="preserve"> VNR-MADHUR</t>
  </si>
  <si>
    <t>VNR-MADHUR</t>
  </si>
  <si>
    <t>Sitaphal+ VNR-MADHUR</t>
  </si>
  <si>
    <t xml:space="preserve">20/07/2019 Start Sprouting and Flowering </t>
  </si>
  <si>
    <t xml:space="preserve">20/07/2019 Start Sprouting </t>
  </si>
  <si>
    <t>Date</t>
  </si>
  <si>
    <t xml:space="preserve">5 Plants </t>
  </si>
  <si>
    <t xml:space="preserve">Date </t>
  </si>
  <si>
    <t xml:space="preserve"> Full Pruning Done </t>
  </si>
  <si>
    <t xml:space="preserve">Full Pruning Done </t>
  </si>
  <si>
    <t>15/07/2019</t>
  </si>
  <si>
    <t>16/07/2019</t>
  </si>
  <si>
    <t>19/07/2019</t>
  </si>
  <si>
    <t>22/07/2019</t>
  </si>
  <si>
    <t>25/07/2019 full Pruning done in 1 Plants</t>
  </si>
  <si>
    <t xml:space="preserve">25/07/2019 start Pollination in Custard Apple </t>
  </si>
  <si>
    <t>31/07/2019</t>
  </si>
  <si>
    <t xml:space="preserve">Fruit set </t>
  </si>
  <si>
    <t>27/07/2019</t>
  </si>
  <si>
    <t>36 kg</t>
  </si>
  <si>
    <t>24/07/2019</t>
  </si>
  <si>
    <t>Pollinizer</t>
  </si>
  <si>
    <t>29/08/2019</t>
  </si>
  <si>
    <t xml:space="preserve">Pollinizer </t>
  </si>
  <si>
    <t>VNR MADHUR</t>
  </si>
  <si>
    <t xml:space="preserve">Sweet Orange </t>
  </si>
  <si>
    <t>Lemino</t>
  </si>
  <si>
    <t>Limequate</t>
  </si>
  <si>
    <t>Blood Red 2P + RS NC</t>
  </si>
  <si>
    <t>Blood Red 5P + RS NC</t>
  </si>
  <si>
    <t>Lemino + RS - NC</t>
  </si>
  <si>
    <t>Lemino + RS - KK</t>
  </si>
  <si>
    <t>Limequat + RS KK</t>
  </si>
  <si>
    <t xml:space="preserve">Carrizo Citrange </t>
  </si>
  <si>
    <t>Carrizo Citrange 4P + RS NC</t>
  </si>
  <si>
    <t>Carrizo Citrange 2P + RS NC</t>
  </si>
  <si>
    <t>Solapur Lal</t>
  </si>
  <si>
    <t xml:space="preserve">Grape Fruit </t>
  </si>
  <si>
    <t>VNR Lali</t>
  </si>
  <si>
    <t>VA-1</t>
  </si>
  <si>
    <t xml:space="preserve">Pollination </t>
  </si>
  <si>
    <t>Harvesting</t>
  </si>
  <si>
    <t xml:space="preserve">15/10/2019 to </t>
  </si>
  <si>
    <t>Jamun+Jamun Goma Priynka</t>
  </si>
  <si>
    <t xml:space="preserve">  Goma Priynka</t>
  </si>
  <si>
    <t xml:space="preserve">Pineapple </t>
  </si>
  <si>
    <t>(V-PA-2)</t>
  </si>
  <si>
    <t xml:space="preserve">Mango </t>
  </si>
  <si>
    <t xml:space="preserve">Nandi Raj </t>
  </si>
  <si>
    <t>19/11/2019</t>
  </si>
  <si>
    <t>Mango</t>
  </si>
  <si>
    <t>VNR- 3</t>
  </si>
  <si>
    <t xml:space="preserve">Arka Punit </t>
  </si>
  <si>
    <t xml:space="preserve">Pusa Arunika </t>
  </si>
  <si>
    <t xml:space="preserve">Pusa Surya </t>
  </si>
  <si>
    <t>Amrapali</t>
  </si>
  <si>
    <t>Jackfruit+VNR Jack-R</t>
  </si>
  <si>
    <t xml:space="preserve">Wood Apple </t>
  </si>
  <si>
    <t xml:space="preserve">Wood Apple Sweet </t>
  </si>
  <si>
    <t>Hogplum</t>
  </si>
  <si>
    <t xml:space="preserve">Hogplum Dwarf </t>
  </si>
  <si>
    <t>America Sweet</t>
  </si>
  <si>
    <t xml:space="preserve">Kamarakh + Chakulia </t>
  </si>
  <si>
    <t>Limequat + RS NC</t>
  </si>
  <si>
    <t>1/2/2019 to.31/04/2019</t>
  </si>
  <si>
    <t>31/03/2019 to31/08/2019</t>
  </si>
  <si>
    <t>31/03/2019 to 31/08/2019</t>
  </si>
  <si>
    <t>Production April-Aug. 2019</t>
  </si>
  <si>
    <t>68 Tonne</t>
  </si>
  <si>
    <t>Harvesting Nov.-19</t>
  </si>
  <si>
    <t xml:space="preserve">Wax Apple </t>
  </si>
  <si>
    <t xml:space="preserve">Airlayring </t>
  </si>
  <si>
    <t xml:space="preserve">Non Grafting </t>
  </si>
  <si>
    <t>Pruning in July-Aug. 2019</t>
  </si>
  <si>
    <t>18/04/2019 to.Aug-19</t>
  </si>
  <si>
    <t>18/04/2019 to.Aug.-19</t>
  </si>
  <si>
    <t>Production April-Aug-19</t>
  </si>
  <si>
    <t xml:space="preserve">31/03/2019- </t>
  </si>
  <si>
    <t xml:space="preserve">83 Tonnes </t>
  </si>
  <si>
    <t xml:space="preserve">68 Tonnes </t>
  </si>
  <si>
    <t xml:space="preserve">Jamun White Black </t>
  </si>
  <si>
    <t>26/7/2018</t>
  </si>
  <si>
    <t>Tamarind</t>
  </si>
  <si>
    <t>111.096 TONNE</t>
  </si>
  <si>
    <t>Production
 june-Aug.-17</t>
  </si>
  <si>
    <t xml:space="preserve">Production
Jan.-April-2018 </t>
  </si>
  <si>
    <t>139.235 tonne</t>
  </si>
  <si>
    <t>Production
 April-Aug.-19</t>
  </si>
  <si>
    <t>Production
 Aug.-Dec.-18</t>
  </si>
  <si>
    <t>196.564 Tonne</t>
  </si>
  <si>
    <t>157.234 Tonne</t>
  </si>
  <si>
    <t>Flowering Date</t>
  </si>
  <si>
    <t>VNR-4</t>
  </si>
  <si>
    <t>Production 
10th Mar-20</t>
  </si>
  <si>
    <t>10/12/2018,     25/06/2019, 
1-03-2020</t>
  </si>
  <si>
    <t xml:space="preserve">Pink colour </t>
  </si>
  <si>
    <t>Gardling</t>
  </si>
  <si>
    <t>Root pruning</t>
  </si>
  <si>
    <t>Bald cut</t>
  </si>
  <si>
    <t>1st Round</t>
  </si>
  <si>
    <t xml:space="preserve"> Jambheri + Mandarin Daisy </t>
  </si>
  <si>
    <t xml:space="preserve">Fruit Crop details at Talur Farm ( Fortune Bio Science Pvt. Ltd.) </t>
  </si>
  <si>
    <t xml:space="preserve">Thai ( Narayan sir) </t>
  </si>
  <si>
    <t>JSO-3 Natal ( Jain Sweet Orange-3)</t>
  </si>
  <si>
    <t>JSO-5 Valencia ( Jain Sweet Orange-3)</t>
  </si>
  <si>
    <t>JSO-1 ( Jain Sweet Orange-3)</t>
  </si>
  <si>
    <t xml:space="preserve"> </t>
  </si>
  <si>
    <t>Sitaphal VNR MADHUR</t>
  </si>
  <si>
    <t>Sitaphal+Sitaphal VNR MADHUR</t>
  </si>
  <si>
    <t>Yogesh Bhaiya</t>
  </si>
  <si>
    <t xml:space="preserve">VNR Jack </t>
  </si>
  <si>
    <t>Excel</t>
  </si>
  <si>
    <t xml:space="preserve">Orange </t>
  </si>
  <si>
    <t>A-1+2</t>
  </si>
  <si>
    <t>Pomegranate</t>
  </si>
  <si>
    <t>7,-16</t>
  </si>
  <si>
    <t>19,20,21</t>
  </si>
  <si>
    <t>24,25</t>
  </si>
  <si>
    <t>28,29</t>
  </si>
  <si>
    <t>Seedling</t>
  </si>
  <si>
    <t>vacant</t>
  </si>
  <si>
    <t>Sitaphal+Sithaphal VNR MADHUR</t>
  </si>
  <si>
    <t>Old Longan</t>
  </si>
  <si>
    <t>1 to 10</t>
  </si>
  <si>
    <t>11,12</t>
  </si>
  <si>
    <t>13,14</t>
  </si>
  <si>
    <t>15,16</t>
  </si>
  <si>
    <t>17,18</t>
  </si>
  <si>
    <t>7,8</t>
  </si>
  <si>
    <t xml:space="preserve">Pomelo </t>
  </si>
  <si>
    <t>VNR MAROON</t>
  </si>
  <si>
    <t>Daulatabad</t>
  </si>
  <si>
    <t>Diana</t>
  </si>
  <si>
    <t xml:space="preserve">Nuceller </t>
  </si>
  <si>
    <t>Mosambi Nuceller</t>
  </si>
  <si>
    <t xml:space="preserve">Solapur Lal </t>
  </si>
  <si>
    <t>P lime Cutting</t>
  </si>
  <si>
    <t>Limequate cutting</t>
  </si>
  <si>
    <t>Lime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</si>
</sst>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09]d/mmm/yy;@"/>
  </numFmts>
  <fonts count="10">
    <font>
      <sz val="11"/>
      <color rgb="FF000000"/>
      <name val="Calibri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/>
    <xf numFmtId="0" fontId="0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4" fillId="0" borderId="1" xfId="0" applyNumberFormat="1" applyFont="1" applyBorder="1" applyAlignment="1"/>
    <xf numFmtId="0" fontId="5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0" fillId="4" borderId="1" xfId="0" applyNumberFormat="1" applyFont="1" applyFill="1" applyBorder="1" applyAlignment="1"/>
    <xf numFmtId="0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/>
    <xf numFmtId="14" fontId="0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1" fillId="4" borderId="1" xfId="0" applyNumberFormat="1" applyFont="1" applyFill="1" applyBorder="1" applyAlignment="1"/>
    <xf numFmtId="0" fontId="0" fillId="6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/>
    <xf numFmtId="164" fontId="0" fillId="0" borderId="1" xfId="0" applyNumberFormat="1" applyFont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/>
    <xf numFmtId="14" fontId="8" fillId="0" borderId="1" xfId="0" applyNumberFormat="1" applyFont="1" applyBorder="1" applyAlignment="1">
      <alignment horizontal="center"/>
    </xf>
    <xf numFmtId="0" fontId="8" fillId="7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/>
    <xf numFmtId="0" fontId="0" fillId="5" borderId="5" xfId="0" applyFill="1" applyBorder="1"/>
    <xf numFmtId="0" fontId="0" fillId="7" borderId="1" xfId="0" applyNumberFormat="1" applyFont="1" applyFill="1" applyBorder="1" applyAlignment="1"/>
    <xf numFmtId="0" fontId="0" fillId="7" borderId="1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/>
    <xf numFmtId="0" fontId="0" fillId="0" borderId="9" xfId="0" applyBorder="1" applyAlignment="1"/>
    <xf numFmtId="0" fontId="0" fillId="0" borderId="0" xfId="0" applyAlignment="1"/>
    <xf numFmtId="0" fontId="0" fillId="0" borderId="1" xfId="0" applyNumberFormat="1" applyBorder="1" applyAlignment="1"/>
    <xf numFmtId="0" fontId="0" fillId="4" borderId="1" xfId="0" applyNumberFormat="1" applyFill="1" applyBorder="1" applyAlignment="1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/>
    <xf numFmtId="0" fontId="7" fillId="0" borderId="1" xfId="0" applyNumberFormat="1" applyFont="1" applyBorder="1" applyAlignment="1"/>
    <xf numFmtId="0" fontId="0" fillId="0" borderId="2" xfId="0" applyNumberFormat="1" applyFont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wrapText="1"/>
    </xf>
    <xf numFmtId="0" fontId="4" fillId="3" borderId="1" xfId="0" applyNumberFormat="1" applyFont="1" applyFill="1" applyBorder="1" applyAlignment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3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5" borderId="1" xfId="0" applyNumberFormat="1" applyFont="1" applyFill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/>
    <xf numFmtId="0" fontId="0" fillId="0" borderId="6" xfId="0" applyNumberFormat="1" applyFont="1" applyBorder="1" applyAlignment="1"/>
    <xf numFmtId="0" fontId="0" fillId="0" borderId="11" xfId="0" applyNumberFormat="1" applyBorder="1" applyAlignment="1"/>
    <xf numFmtId="0" fontId="0" fillId="0" borderId="11" xfId="0" applyNumberFormat="1" applyFont="1" applyBorder="1" applyAlignment="1"/>
    <xf numFmtId="0" fontId="0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0" fillId="0" borderId="5" xfId="0" applyNumberFormat="1" applyFont="1" applyBorder="1" applyAlignment="1"/>
    <xf numFmtId="14" fontId="0" fillId="6" borderId="1" xfId="0" applyNumberFormat="1" applyFill="1" applyBorder="1" applyAlignment="1">
      <alignment horizontal="center"/>
    </xf>
    <xf numFmtId="0" fontId="1" fillId="8" borderId="1" xfId="0" applyNumberFormat="1" applyFont="1" applyFill="1" applyBorder="1" applyAlignment="1"/>
    <xf numFmtId="14" fontId="0" fillId="0" borderId="1" xfId="0" applyNumberForma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5" fontId="0" fillId="0" borderId="0" xfId="0" applyNumberFormat="1"/>
    <xf numFmtId="165" fontId="0" fillId="7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7" borderId="2" xfId="0" applyNumberFormat="1" applyFont="1" applyFill="1" applyBorder="1" applyAlignment="1">
      <alignment horizontal="center" vertical="center"/>
    </xf>
    <xf numFmtId="0" fontId="0" fillId="7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4" fontId="1" fillId="0" borderId="1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pane ySplit="2" topLeftCell="A3" activePane="bottomLeft" state="frozen"/>
      <selection pane="bottomLeft" activeCell="C13" sqref="C13"/>
    </sheetView>
  </sheetViews>
  <sheetFormatPr defaultRowHeight="15"/>
  <cols>
    <col min="2" max="2" width="13.5703125" style="60" bestFit="1" customWidth="1"/>
    <col min="3" max="3" width="34.85546875" customWidth="1"/>
    <col min="4" max="4" width="20.28515625" style="60" bestFit="1" customWidth="1"/>
    <col min="6" max="6" width="11.42578125" bestFit="1" customWidth="1"/>
    <col min="8" max="8" width="11.85546875" bestFit="1" customWidth="1"/>
    <col min="9" max="9" width="9.140625" style="1"/>
    <col min="11" max="11" width="10" customWidth="1"/>
    <col min="12" max="12" width="12.42578125" bestFit="1" customWidth="1"/>
    <col min="13" max="13" width="13.140625" style="1" bestFit="1" customWidth="1"/>
    <col min="15" max="15" width="15.140625" style="71" bestFit="1" customWidth="1"/>
    <col min="17" max="17" width="36.5703125" bestFit="1" customWidth="1"/>
  </cols>
  <sheetData>
    <row r="1" spans="1:17" ht="21">
      <c r="A1" s="23"/>
      <c r="B1" s="114" t="s">
        <v>443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2"/>
      <c r="Q1" s="2"/>
    </row>
    <row r="2" spans="1:17">
      <c r="A2" s="24" t="s">
        <v>38</v>
      </c>
      <c r="B2" s="31" t="s">
        <v>0</v>
      </c>
      <c r="C2" s="31" t="s">
        <v>1</v>
      </c>
      <c r="D2" s="31" t="s">
        <v>84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82</v>
      </c>
      <c r="J2" s="3" t="s">
        <v>6</v>
      </c>
      <c r="K2" s="3" t="s">
        <v>7</v>
      </c>
      <c r="L2" s="3" t="s">
        <v>8</v>
      </c>
      <c r="M2" s="3" t="s">
        <v>218</v>
      </c>
      <c r="N2" s="3" t="s">
        <v>27</v>
      </c>
      <c r="O2" s="68" t="s">
        <v>9</v>
      </c>
      <c r="P2" s="3" t="s">
        <v>10</v>
      </c>
      <c r="Q2" s="3" t="s">
        <v>39</v>
      </c>
    </row>
    <row r="3" spans="1:17" s="1" customFormat="1">
      <c r="A3" s="23">
        <v>4</v>
      </c>
      <c r="B3" s="64" t="s">
        <v>24</v>
      </c>
      <c r="C3" s="9" t="s">
        <v>25</v>
      </c>
      <c r="D3" s="51" t="s">
        <v>241</v>
      </c>
      <c r="E3" s="26">
        <f>J3/726</f>
        <v>5.5096418732782371E-3</v>
      </c>
      <c r="F3" s="19" t="s">
        <v>43</v>
      </c>
      <c r="G3" s="9" t="s">
        <v>31</v>
      </c>
      <c r="H3" s="9">
        <v>1</v>
      </c>
      <c r="I3" s="9">
        <v>1</v>
      </c>
      <c r="J3" s="9">
        <v>4</v>
      </c>
      <c r="K3" s="99">
        <v>43012</v>
      </c>
      <c r="L3" s="4"/>
      <c r="M3" s="4"/>
      <c r="N3" s="4"/>
      <c r="O3" s="69"/>
      <c r="P3" s="4"/>
      <c r="Q3" s="4"/>
    </row>
    <row r="4" spans="1:17" s="1" customFormat="1">
      <c r="A4" s="23">
        <v>3</v>
      </c>
      <c r="B4" s="63" t="s">
        <v>24</v>
      </c>
      <c r="C4" s="9" t="s">
        <v>25</v>
      </c>
      <c r="D4" s="51" t="s">
        <v>241</v>
      </c>
      <c r="E4" s="26">
        <f>J4/726</f>
        <v>8.2644628099173556E-3</v>
      </c>
      <c r="F4" s="19" t="s">
        <v>43</v>
      </c>
      <c r="G4" s="19" t="s">
        <v>14</v>
      </c>
      <c r="H4" s="9">
        <v>2</v>
      </c>
      <c r="I4" s="51" t="s">
        <v>87</v>
      </c>
      <c r="J4" s="9">
        <v>6</v>
      </c>
      <c r="K4" s="99">
        <v>43012</v>
      </c>
      <c r="L4" s="4"/>
      <c r="M4" s="4"/>
      <c r="N4" s="4"/>
      <c r="O4" s="69"/>
      <c r="P4" s="4"/>
      <c r="Q4" s="4"/>
    </row>
    <row r="5" spans="1:17">
      <c r="A5" s="23">
        <v>1</v>
      </c>
      <c r="B5" s="63" t="s">
        <v>11</v>
      </c>
      <c r="C5" s="19" t="s">
        <v>174</v>
      </c>
      <c r="D5" s="51" t="s">
        <v>461</v>
      </c>
      <c r="E5" s="26">
        <f>J5/726</f>
        <v>6.6115702479338845E-2</v>
      </c>
      <c r="F5" s="19" t="s">
        <v>43</v>
      </c>
      <c r="G5" s="9" t="s">
        <v>14</v>
      </c>
      <c r="H5" s="9">
        <v>3</v>
      </c>
      <c r="I5" s="51" t="s">
        <v>98</v>
      </c>
      <c r="J5" s="9">
        <v>48</v>
      </c>
      <c r="K5" s="99">
        <v>43165</v>
      </c>
      <c r="L5" s="4"/>
      <c r="M5" s="4"/>
      <c r="N5" s="4"/>
      <c r="O5" s="69"/>
      <c r="P5" s="4"/>
      <c r="Q5" s="4"/>
    </row>
    <row r="6" spans="1:17">
      <c r="A6" s="23">
        <v>2</v>
      </c>
      <c r="B6" s="65" t="s">
        <v>456</v>
      </c>
      <c r="C6" s="19" t="s">
        <v>194</v>
      </c>
      <c r="D6" s="51" t="s">
        <v>154</v>
      </c>
      <c r="E6" s="26">
        <f>J6/726</f>
        <v>0.23415977961432508</v>
      </c>
      <c r="F6" s="9" t="s">
        <v>43</v>
      </c>
      <c r="G6" s="9" t="s">
        <v>14</v>
      </c>
      <c r="H6" s="9">
        <v>10</v>
      </c>
      <c r="I6" s="113" t="s">
        <v>457</v>
      </c>
      <c r="J6" s="9">
        <v>170</v>
      </c>
      <c r="K6" s="99">
        <v>43108</v>
      </c>
      <c r="L6" s="4"/>
      <c r="M6" s="49" t="s">
        <v>258</v>
      </c>
      <c r="N6" s="4"/>
      <c r="O6" s="72" t="s">
        <v>297</v>
      </c>
      <c r="P6" s="4"/>
      <c r="Q6" s="4"/>
    </row>
    <row r="7" spans="1:17">
      <c r="A7" s="23">
        <v>5</v>
      </c>
      <c r="B7" s="63" t="s">
        <v>170</v>
      </c>
      <c r="C7" s="19" t="s">
        <v>173</v>
      </c>
      <c r="D7" s="9" t="s">
        <v>171</v>
      </c>
      <c r="E7" s="26">
        <f>J7/108</f>
        <v>2.7777777777777776E-2</v>
      </c>
      <c r="F7" s="9" t="s">
        <v>172</v>
      </c>
      <c r="G7" s="9" t="s">
        <v>31</v>
      </c>
      <c r="H7" s="9"/>
      <c r="I7" s="9"/>
      <c r="J7" s="9">
        <v>3</v>
      </c>
      <c r="K7" s="99">
        <v>42995</v>
      </c>
      <c r="L7" s="4"/>
      <c r="M7" s="4"/>
      <c r="N7" s="4"/>
      <c r="O7" s="69"/>
      <c r="P7" s="4"/>
      <c r="Q7" s="4"/>
    </row>
    <row r="8" spans="1:17">
      <c r="A8" s="23">
        <v>6</v>
      </c>
      <c r="B8" s="64" t="s">
        <v>11</v>
      </c>
      <c r="C8" s="19" t="s">
        <v>198</v>
      </c>
      <c r="D8" s="51" t="s">
        <v>42</v>
      </c>
      <c r="E8" s="26">
        <f t="shared" ref="E8:E16" si="0">J8/726</f>
        <v>5.5096418732782371E-3</v>
      </c>
      <c r="F8" s="19" t="s">
        <v>43</v>
      </c>
      <c r="G8" s="9" t="s">
        <v>14</v>
      </c>
      <c r="H8" s="115">
        <v>1</v>
      </c>
      <c r="I8" s="115">
        <v>3</v>
      </c>
      <c r="J8" s="9">
        <v>4</v>
      </c>
      <c r="K8" s="100">
        <v>43404</v>
      </c>
      <c r="L8" s="4"/>
      <c r="M8" s="4"/>
      <c r="N8" s="4"/>
      <c r="O8" s="69"/>
      <c r="P8" s="4"/>
      <c r="Q8" s="4"/>
    </row>
    <row r="9" spans="1:17">
      <c r="A9" s="23">
        <v>7</v>
      </c>
      <c r="B9" s="65" t="s">
        <v>11</v>
      </c>
      <c r="C9" s="51" t="s">
        <v>198</v>
      </c>
      <c r="D9" s="51" t="s">
        <v>42</v>
      </c>
      <c r="E9" s="26">
        <f t="shared" si="0"/>
        <v>1.2396694214876033E-2</v>
      </c>
      <c r="F9" s="19" t="s">
        <v>43</v>
      </c>
      <c r="G9" s="9" t="s">
        <v>14</v>
      </c>
      <c r="H9" s="116"/>
      <c r="I9" s="116"/>
      <c r="J9" s="9">
        <v>9</v>
      </c>
      <c r="K9" s="99">
        <v>43525</v>
      </c>
      <c r="L9" s="4"/>
      <c r="M9" s="4"/>
      <c r="N9" s="4"/>
      <c r="O9" s="69"/>
      <c r="P9" s="4"/>
      <c r="Q9" s="4"/>
    </row>
    <row r="10" spans="1:17">
      <c r="A10" s="23">
        <v>8</v>
      </c>
      <c r="B10" s="65" t="s">
        <v>11</v>
      </c>
      <c r="C10" s="51" t="s">
        <v>12</v>
      </c>
      <c r="D10" s="51" t="s">
        <v>199</v>
      </c>
      <c r="E10" s="26">
        <f t="shared" si="0"/>
        <v>1.3774104683195593E-2</v>
      </c>
      <c r="F10" s="19" t="s">
        <v>43</v>
      </c>
      <c r="G10" s="9" t="s">
        <v>14</v>
      </c>
      <c r="H10" s="9">
        <v>1</v>
      </c>
      <c r="I10" s="9">
        <v>18</v>
      </c>
      <c r="J10" s="9">
        <v>10</v>
      </c>
      <c r="K10" s="99">
        <v>43525</v>
      </c>
      <c r="L10" s="4"/>
      <c r="M10" s="4"/>
      <c r="N10" s="4"/>
      <c r="O10" s="69"/>
      <c r="P10" s="4"/>
      <c r="Q10" s="4"/>
    </row>
    <row r="11" spans="1:17">
      <c r="A11" s="23">
        <v>9</v>
      </c>
      <c r="B11" s="65" t="s">
        <v>11</v>
      </c>
      <c r="C11" s="51" t="s">
        <v>174</v>
      </c>
      <c r="D11" s="51" t="s">
        <v>461</v>
      </c>
      <c r="E11" s="26">
        <f t="shared" si="0"/>
        <v>9.6418732782369149E-3</v>
      </c>
      <c r="F11" s="19" t="s">
        <v>43</v>
      </c>
      <c r="G11" s="9" t="s">
        <v>14</v>
      </c>
      <c r="H11" s="9">
        <v>1</v>
      </c>
      <c r="I11" s="9">
        <v>17</v>
      </c>
      <c r="J11" s="9">
        <v>7</v>
      </c>
      <c r="K11" s="99">
        <v>43525</v>
      </c>
      <c r="L11" s="4"/>
      <c r="M11" s="4"/>
      <c r="N11" s="4"/>
      <c r="O11" s="69"/>
      <c r="P11" s="4"/>
      <c r="Q11" s="4"/>
    </row>
    <row r="12" spans="1:17" s="1" customFormat="1">
      <c r="A12" s="23">
        <v>10</v>
      </c>
      <c r="B12" s="64" t="s">
        <v>239</v>
      </c>
      <c r="C12" s="19" t="s">
        <v>240</v>
      </c>
      <c r="D12" s="51" t="s">
        <v>461</v>
      </c>
      <c r="E12" s="26">
        <f>J12/290</f>
        <v>9.3103448275862075E-2</v>
      </c>
      <c r="F12" s="19" t="s">
        <v>242</v>
      </c>
      <c r="G12" s="19" t="s">
        <v>14</v>
      </c>
      <c r="H12" s="9">
        <v>3</v>
      </c>
      <c r="I12" s="51" t="s">
        <v>458</v>
      </c>
      <c r="J12" s="9">
        <v>27</v>
      </c>
      <c r="K12" s="100">
        <v>43494</v>
      </c>
      <c r="L12" s="18">
        <v>43503</v>
      </c>
      <c r="M12" s="49" t="s">
        <v>298</v>
      </c>
      <c r="N12" s="4"/>
      <c r="O12" s="69"/>
      <c r="P12" s="4"/>
      <c r="Q12" s="4"/>
    </row>
    <row r="13" spans="1:17">
      <c r="A13" s="23">
        <v>11</v>
      </c>
      <c r="B13" s="64" t="s">
        <v>238</v>
      </c>
      <c r="C13" s="19" t="s">
        <v>447</v>
      </c>
      <c r="D13" s="19" t="s">
        <v>241</v>
      </c>
      <c r="E13" s="26">
        <f>J13/193</f>
        <v>5.181347150259067E-2</v>
      </c>
      <c r="F13" s="19" t="s">
        <v>107</v>
      </c>
      <c r="G13" s="19" t="s">
        <v>14</v>
      </c>
      <c r="H13" s="9">
        <v>1</v>
      </c>
      <c r="I13" s="9">
        <v>22</v>
      </c>
      <c r="J13" s="9">
        <v>10</v>
      </c>
      <c r="K13" s="100">
        <v>43494</v>
      </c>
      <c r="L13" s="4"/>
      <c r="M13" s="4"/>
      <c r="N13" s="4"/>
      <c r="O13" s="69"/>
      <c r="P13" s="4"/>
      <c r="Q13" s="4"/>
    </row>
    <row r="14" spans="1:17" s="1" customFormat="1">
      <c r="A14" s="23">
        <v>12</v>
      </c>
      <c r="B14" s="64" t="s">
        <v>238</v>
      </c>
      <c r="C14" s="19" t="s">
        <v>445</v>
      </c>
      <c r="D14" s="19" t="s">
        <v>241</v>
      </c>
      <c r="E14" s="26">
        <f>J14/193</f>
        <v>5.181347150259067E-2</v>
      </c>
      <c r="F14" s="19" t="s">
        <v>107</v>
      </c>
      <c r="G14" s="19" t="s">
        <v>14</v>
      </c>
      <c r="H14" s="9">
        <v>1</v>
      </c>
      <c r="I14" s="9">
        <v>23</v>
      </c>
      <c r="J14" s="9">
        <v>10</v>
      </c>
      <c r="K14" s="100">
        <v>43494</v>
      </c>
      <c r="L14" s="4"/>
      <c r="M14" s="4"/>
      <c r="N14" s="4"/>
      <c r="O14" s="69"/>
      <c r="P14" s="4"/>
      <c r="Q14" s="4"/>
    </row>
    <row r="15" spans="1:17" s="1" customFormat="1">
      <c r="A15" s="23">
        <v>13</v>
      </c>
      <c r="B15" s="64" t="s">
        <v>238</v>
      </c>
      <c r="C15" s="19" t="s">
        <v>446</v>
      </c>
      <c r="D15" s="19" t="s">
        <v>241</v>
      </c>
      <c r="E15" s="26">
        <f>J15/193</f>
        <v>5.181347150259067E-2</v>
      </c>
      <c r="F15" s="19" t="s">
        <v>107</v>
      </c>
      <c r="G15" s="19" t="s">
        <v>14</v>
      </c>
      <c r="H15" s="9">
        <v>1</v>
      </c>
      <c r="I15" s="51" t="s">
        <v>459</v>
      </c>
      <c r="J15" s="9">
        <v>10</v>
      </c>
      <c r="K15" s="100">
        <v>43494</v>
      </c>
      <c r="L15" s="4"/>
      <c r="M15" s="4"/>
      <c r="N15" s="4"/>
      <c r="O15" s="69"/>
      <c r="P15" s="4"/>
      <c r="Q15" s="4"/>
    </row>
    <row r="16" spans="1:17" s="1" customFormat="1">
      <c r="A16" s="23">
        <v>14</v>
      </c>
      <c r="B16" s="64" t="s">
        <v>286</v>
      </c>
      <c r="C16" s="51" t="s">
        <v>287</v>
      </c>
      <c r="D16" s="19" t="s">
        <v>241</v>
      </c>
      <c r="E16" s="26">
        <f t="shared" si="0"/>
        <v>2.7548209366391185E-2</v>
      </c>
      <c r="F16" s="51" t="s">
        <v>43</v>
      </c>
      <c r="G16" s="19" t="s">
        <v>14</v>
      </c>
      <c r="H16" s="9">
        <v>1</v>
      </c>
      <c r="I16" s="9">
        <v>26</v>
      </c>
      <c r="J16" s="9">
        <v>20</v>
      </c>
      <c r="K16" s="101">
        <v>43629</v>
      </c>
      <c r="L16" s="4"/>
      <c r="M16" s="4"/>
      <c r="N16" s="4"/>
      <c r="O16" s="69"/>
      <c r="P16" s="4"/>
      <c r="Q16" s="4"/>
    </row>
    <row r="17" spans="1:17" s="1" customFormat="1">
      <c r="A17" s="23">
        <v>15</v>
      </c>
      <c r="B17" s="64" t="s">
        <v>30</v>
      </c>
      <c r="C17" s="51" t="s">
        <v>288</v>
      </c>
      <c r="D17" s="51" t="s">
        <v>289</v>
      </c>
      <c r="E17" s="26"/>
      <c r="F17" s="51" t="s">
        <v>43</v>
      </c>
      <c r="G17" s="51" t="s">
        <v>14</v>
      </c>
      <c r="H17" s="9">
        <v>1</v>
      </c>
      <c r="I17" s="9">
        <v>27</v>
      </c>
      <c r="J17" s="9">
        <v>16</v>
      </c>
      <c r="K17" s="101">
        <v>43629</v>
      </c>
      <c r="L17" s="4"/>
      <c r="M17" s="4"/>
      <c r="N17" s="4"/>
      <c r="O17" s="69"/>
      <c r="P17" s="4"/>
      <c r="Q17" s="4"/>
    </row>
    <row r="18" spans="1:17" s="1" customFormat="1">
      <c r="A18" s="23">
        <v>16</v>
      </c>
      <c r="B18" s="64" t="s">
        <v>271</v>
      </c>
      <c r="C18" s="19" t="s">
        <v>290</v>
      </c>
      <c r="D18" s="19" t="s">
        <v>289</v>
      </c>
      <c r="E18" s="26"/>
      <c r="F18" s="19" t="s">
        <v>43</v>
      </c>
      <c r="G18" s="19" t="s">
        <v>14</v>
      </c>
      <c r="H18" s="9"/>
      <c r="I18" s="9">
        <v>27</v>
      </c>
      <c r="J18" s="9">
        <v>4</v>
      </c>
      <c r="K18" s="101">
        <v>43629</v>
      </c>
      <c r="L18" s="4"/>
      <c r="M18" s="4"/>
      <c r="N18" s="4"/>
      <c r="O18" s="69"/>
      <c r="P18" s="4"/>
      <c r="Q18" s="4"/>
    </row>
    <row r="19" spans="1:17" s="1" customFormat="1">
      <c r="A19" s="23">
        <v>17</v>
      </c>
      <c r="B19" s="64" t="s">
        <v>291</v>
      </c>
      <c r="C19" s="19" t="s">
        <v>442</v>
      </c>
      <c r="D19" s="19" t="s">
        <v>289</v>
      </c>
      <c r="E19" s="26"/>
      <c r="F19" s="19" t="s">
        <v>45</v>
      </c>
      <c r="G19" s="19" t="s">
        <v>14</v>
      </c>
      <c r="H19" s="9">
        <v>2</v>
      </c>
      <c r="I19" s="51" t="s">
        <v>460</v>
      </c>
      <c r="J19" s="9">
        <v>23</v>
      </c>
      <c r="K19" s="101">
        <v>43629</v>
      </c>
      <c r="L19" s="4"/>
      <c r="M19" s="4"/>
      <c r="N19" s="4"/>
      <c r="O19" s="69"/>
      <c r="P19" s="4"/>
      <c r="Q19" s="4"/>
    </row>
    <row r="20" spans="1:17" s="1" customFormat="1">
      <c r="A20" s="23">
        <v>18</v>
      </c>
      <c r="B20" s="64"/>
      <c r="C20" s="19"/>
      <c r="D20" s="19"/>
      <c r="E20" s="26"/>
      <c r="F20" s="19"/>
      <c r="G20" s="19"/>
      <c r="H20" s="9"/>
      <c r="I20" s="51">
        <v>30</v>
      </c>
      <c r="J20" s="9"/>
      <c r="K20" s="101"/>
      <c r="L20" s="4"/>
      <c r="M20" s="4"/>
      <c r="N20" s="4"/>
      <c r="O20" s="69"/>
      <c r="P20" s="4"/>
      <c r="Q20" s="4"/>
    </row>
    <row r="21" spans="1:17">
      <c r="A21" s="23">
        <v>19</v>
      </c>
      <c r="B21" s="63"/>
      <c r="C21" s="9"/>
      <c r="D21" s="9"/>
      <c r="E21" s="26"/>
      <c r="F21" s="9"/>
      <c r="G21" s="9"/>
      <c r="H21" s="9"/>
      <c r="I21" s="9">
        <v>31</v>
      </c>
      <c r="J21" s="51" t="s">
        <v>462</v>
      </c>
      <c r="K21" s="99"/>
      <c r="L21" s="4"/>
      <c r="M21" s="4"/>
      <c r="N21" s="4"/>
      <c r="O21" s="69"/>
      <c r="P21" s="4"/>
      <c r="Q21" s="4"/>
    </row>
    <row r="22" spans="1:17" ht="18.75">
      <c r="A22" s="23"/>
      <c r="B22" s="66" t="s">
        <v>26</v>
      </c>
      <c r="C22" s="12"/>
      <c r="D22" s="62" t="s">
        <v>292</v>
      </c>
      <c r="E22" s="32">
        <f>SUM(E5:E21)</f>
        <v>0.64546764607105378</v>
      </c>
      <c r="F22" s="12"/>
      <c r="G22" s="12"/>
      <c r="H22" s="13">
        <f>SUM(H5:H21)</f>
        <v>26</v>
      </c>
      <c r="I22" s="13"/>
      <c r="J22" s="13">
        <f>SUM(J5:J21)</f>
        <v>371</v>
      </c>
      <c r="K22" s="16"/>
      <c r="L22" s="7"/>
      <c r="M22" s="7"/>
      <c r="N22" s="7"/>
      <c r="O22" s="70"/>
      <c r="P22" s="7"/>
      <c r="Q22" s="7"/>
    </row>
    <row r="23" spans="1:17">
      <c r="E23" s="61" t="s">
        <v>293</v>
      </c>
    </row>
  </sheetData>
  <mergeCells count="3">
    <mergeCell ref="B1:O1"/>
    <mergeCell ref="H8:H9"/>
    <mergeCell ref="I8:I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7" sqref="C17"/>
    </sheetView>
  </sheetViews>
  <sheetFormatPr defaultRowHeight="15"/>
  <cols>
    <col min="1" max="1" width="5.7109375" style="1" bestFit="1" customWidth="1"/>
    <col min="2" max="2" width="13.5703125" style="1" bestFit="1" customWidth="1"/>
    <col min="3" max="3" width="21.5703125" style="1" bestFit="1" customWidth="1"/>
    <col min="4" max="4" width="30" style="1" bestFit="1" customWidth="1"/>
    <col min="5" max="5" width="8.28515625" style="1" bestFit="1" customWidth="1"/>
    <col min="6" max="6" width="11.7109375" style="1" bestFit="1" customWidth="1"/>
    <col min="7" max="7" width="11.42578125" style="1" bestFit="1" customWidth="1"/>
    <col min="8" max="8" width="9.7109375" style="1" customWidth="1"/>
    <col min="9" max="9" width="11" style="1" customWidth="1"/>
    <col min="10" max="10" width="10.42578125" style="1" bestFit="1" customWidth="1"/>
    <col min="11" max="11" width="10.42578125" style="1" customWidth="1"/>
    <col min="12" max="13" width="12.42578125" style="1" bestFit="1" customWidth="1"/>
    <col min="14" max="14" width="19.28515625" style="1" customWidth="1"/>
    <col min="15" max="15" width="9.140625" style="1"/>
    <col min="16" max="16" width="36.5703125" style="1" bestFit="1" customWidth="1"/>
    <col min="17" max="16384" width="9.140625" style="1"/>
  </cols>
  <sheetData>
    <row r="1" spans="1:16" ht="21">
      <c r="A1" s="23"/>
      <c r="B1" s="114" t="s">
        <v>215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"/>
      <c r="P1" s="2"/>
    </row>
    <row r="2" spans="1:16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27</v>
      </c>
      <c r="N2" s="3" t="s">
        <v>9</v>
      </c>
      <c r="O2" s="3" t="s">
        <v>10</v>
      </c>
      <c r="P2" s="3" t="s">
        <v>39</v>
      </c>
    </row>
    <row r="3" spans="1:16">
      <c r="A3" s="23">
        <v>1</v>
      </c>
      <c r="B3" s="22" t="s">
        <v>60</v>
      </c>
      <c r="C3" s="21"/>
      <c r="D3" s="21" t="s">
        <v>204</v>
      </c>
      <c r="E3" s="21"/>
      <c r="F3" s="10">
        <f>J3/544</f>
        <v>2.7573529411764705E-2</v>
      </c>
      <c r="G3" s="19" t="s">
        <v>49</v>
      </c>
      <c r="H3" s="19" t="s">
        <v>335</v>
      </c>
      <c r="I3" s="152" t="s">
        <v>448</v>
      </c>
      <c r="J3" s="9">
        <v>15</v>
      </c>
      <c r="K3" s="14">
        <v>43617</v>
      </c>
      <c r="L3" s="4"/>
      <c r="M3" s="4"/>
      <c r="N3" s="4"/>
      <c r="O3" s="4"/>
      <c r="P3" s="4"/>
    </row>
    <row r="4" spans="1:16">
      <c r="A4" s="23">
        <v>2</v>
      </c>
      <c r="B4" s="22" t="s">
        <v>60</v>
      </c>
      <c r="C4" s="21"/>
      <c r="D4" s="21" t="s">
        <v>205</v>
      </c>
      <c r="E4" s="21"/>
      <c r="F4" s="10">
        <f t="shared" ref="F4:F14" si="0">J4/544</f>
        <v>3.3088235294117647E-2</v>
      </c>
      <c r="G4" s="19" t="s">
        <v>49</v>
      </c>
      <c r="H4" s="19" t="s">
        <v>335</v>
      </c>
      <c r="I4" s="151"/>
      <c r="J4" s="9">
        <v>18</v>
      </c>
      <c r="K4" s="14">
        <v>43617</v>
      </c>
      <c r="L4" s="4"/>
      <c r="M4" s="4"/>
      <c r="N4" s="4"/>
      <c r="O4" s="4"/>
      <c r="P4" s="4"/>
    </row>
    <row r="5" spans="1:16">
      <c r="A5" s="23">
        <v>3</v>
      </c>
      <c r="B5" s="22" t="s">
        <v>60</v>
      </c>
      <c r="C5" s="21"/>
      <c r="D5" s="21" t="s">
        <v>206</v>
      </c>
      <c r="E5" s="21"/>
      <c r="F5" s="10">
        <f t="shared" si="0"/>
        <v>4.779411764705882E-2</v>
      </c>
      <c r="G5" s="19" t="s">
        <v>49</v>
      </c>
      <c r="H5" s="19" t="s">
        <v>335</v>
      </c>
      <c r="I5" s="151"/>
      <c r="J5" s="9">
        <v>26</v>
      </c>
      <c r="K5" s="14">
        <v>43617</v>
      </c>
      <c r="L5" s="4"/>
      <c r="M5" s="4"/>
      <c r="N5" s="4"/>
      <c r="O5" s="4"/>
      <c r="P5" s="4"/>
    </row>
    <row r="6" spans="1:16">
      <c r="A6" s="23">
        <v>4</v>
      </c>
      <c r="B6" s="22" t="s">
        <v>60</v>
      </c>
      <c r="C6" s="4"/>
      <c r="D6" s="49" t="s">
        <v>207</v>
      </c>
      <c r="E6" s="4"/>
      <c r="F6" s="10">
        <f t="shared" si="0"/>
        <v>2.9411764705882353E-2</v>
      </c>
      <c r="G6" s="19" t="s">
        <v>49</v>
      </c>
      <c r="H6" s="19" t="s">
        <v>335</v>
      </c>
      <c r="I6" s="151"/>
      <c r="J6" s="9">
        <v>16</v>
      </c>
      <c r="K6" s="14">
        <v>43617</v>
      </c>
      <c r="L6" s="4"/>
      <c r="M6" s="4"/>
      <c r="N6" s="4"/>
      <c r="O6" s="4"/>
      <c r="P6" s="4"/>
    </row>
    <row r="7" spans="1:16">
      <c r="A7" s="23">
        <v>5</v>
      </c>
      <c r="B7" s="22" t="s">
        <v>60</v>
      </c>
      <c r="C7" s="4"/>
      <c r="D7" s="49" t="s">
        <v>208</v>
      </c>
      <c r="E7" s="4"/>
      <c r="F7" s="10">
        <f t="shared" si="0"/>
        <v>4.4117647058823532E-2</v>
      </c>
      <c r="G7" s="19" t="s">
        <v>49</v>
      </c>
      <c r="H7" s="19" t="s">
        <v>335</v>
      </c>
      <c r="I7" s="151"/>
      <c r="J7" s="9">
        <v>24</v>
      </c>
      <c r="K7" s="14">
        <v>43617</v>
      </c>
      <c r="L7" s="4"/>
      <c r="M7" s="4"/>
      <c r="N7" s="4"/>
      <c r="O7" s="4"/>
      <c r="P7" s="4"/>
    </row>
    <row r="8" spans="1:16">
      <c r="A8" s="23">
        <v>6</v>
      </c>
      <c r="B8" s="22" t="s">
        <v>60</v>
      </c>
      <c r="C8" s="4"/>
      <c r="D8" s="21" t="s">
        <v>209</v>
      </c>
      <c r="E8" s="4"/>
      <c r="F8" s="10">
        <f t="shared" si="0"/>
        <v>2.9411764705882353E-2</v>
      </c>
      <c r="G8" s="19" t="s">
        <v>49</v>
      </c>
      <c r="H8" s="19" t="s">
        <v>335</v>
      </c>
      <c r="I8" s="151"/>
      <c r="J8" s="9">
        <v>16</v>
      </c>
      <c r="K8" s="14">
        <v>43617</v>
      </c>
      <c r="L8" s="4"/>
      <c r="M8" s="4"/>
      <c r="N8" s="4"/>
      <c r="O8" s="4"/>
      <c r="P8" s="4"/>
    </row>
    <row r="9" spans="1:16">
      <c r="A9" s="23">
        <v>7</v>
      </c>
      <c r="B9" s="22" t="s">
        <v>60</v>
      </c>
      <c r="C9" s="4"/>
      <c r="D9" s="21" t="s">
        <v>210</v>
      </c>
      <c r="E9" s="4"/>
      <c r="F9" s="10">
        <f t="shared" si="0"/>
        <v>8.455882352941177E-2</v>
      </c>
      <c r="G9" s="19" t="s">
        <v>49</v>
      </c>
      <c r="H9" s="19" t="s">
        <v>335</v>
      </c>
      <c r="I9" s="151"/>
      <c r="J9" s="9">
        <v>46</v>
      </c>
      <c r="K9" s="14">
        <v>43617</v>
      </c>
      <c r="L9" s="4"/>
      <c r="M9" s="4"/>
      <c r="N9" s="4"/>
      <c r="O9" s="4"/>
      <c r="P9" s="4"/>
    </row>
    <row r="10" spans="1:16">
      <c r="A10" s="23">
        <v>8</v>
      </c>
      <c r="B10" s="22" t="s">
        <v>60</v>
      </c>
      <c r="C10" s="4"/>
      <c r="D10" s="21" t="s">
        <v>211</v>
      </c>
      <c r="E10" s="4"/>
      <c r="F10" s="10">
        <f t="shared" si="0"/>
        <v>4.0441176470588237E-2</v>
      </c>
      <c r="G10" s="19" t="s">
        <v>49</v>
      </c>
      <c r="H10" s="19" t="s">
        <v>335</v>
      </c>
      <c r="I10" s="151"/>
      <c r="J10" s="9">
        <v>22</v>
      </c>
      <c r="K10" s="14">
        <v>43617</v>
      </c>
      <c r="L10" s="4"/>
      <c r="M10" s="4"/>
      <c r="N10" s="4"/>
      <c r="O10" s="4"/>
      <c r="P10" s="4"/>
    </row>
    <row r="11" spans="1:16">
      <c r="A11" s="23">
        <v>9</v>
      </c>
      <c r="B11" s="22" t="s">
        <v>60</v>
      </c>
      <c r="C11" s="4"/>
      <c r="D11" s="21" t="s">
        <v>212</v>
      </c>
      <c r="E11" s="4"/>
      <c r="F11" s="10">
        <f t="shared" si="0"/>
        <v>4.4117647058823532E-2</v>
      </c>
      <c r="G11" s="19" t="s">
        <v>49</v>
      </c>
      <c r="H11" s="19" t="s">
        <v>335</v>
      </c>
      <c r="I11" s="151"/>
      <c r="J11" s="9">
        <v>24</v>
      </c>
      <c r="K11" s="14">
        <v>43617</v>
      </c>
      <c r="L11" s="4"/>
      <c r="M11" s="4"/>
      <c r="N11" s="49" t="s">
        <v>249</v>
      </c>
      <c r="O11" s="4"/>
      <c r="P11" s="4"/>
    </row>
    <row r="12" spans="1:16">
      <c r="A12" s="23">
        <v>10</v>
      </c>
      <c r="B12" s="22" t="s">
        <v>60</v>
      </c>
      <c r="C12" s="4"/>
      <c r="D12" s="21" t="s">
        <v>213</v>
      </c>
      <c r="E12" s="4"/>
      <c r="F12" s="10">
        <f t="shared" si="0"/>
        <v>4.779411764705882E-2</v>
      </c>
      <c r="G12" s="19" t="s">
        <v>49</v>
      </c>
      <c r="H12" s="19" t="s">
        <v>335</v>
      </c>
      <c r="I12" s="151"/>
      <c r="J12" s="9">
        <v>26</v>
      </c>
      <c r="K12" s="14">
        <v>43617</v>
      </c>
      <c r="L12" s="4"/>
      <c r="M12" s="4"/>
      <c r="N12" s="4"/>
      <c r="O12" s="4"/>
      <c r="P12" s="4"/>
    </row>
    <row r="13" spans="1:16">
      <c r="A13" s="23">
        <v>11</v>
      </c>
      <c r="B13" s="22" t="s">
        <v>60</v>
      </c>
      <c r="C13" s="4"/>
      <c r="D13" s="21" t="s">
        <v>214</v>
      </c>
      <c r="E13" s="4"/>
      <c r="F13" s="10">
        <f t="shared" si="0"/>
        <v>3.125E-2</v>
      </c>
      <c r="G13" s="19" t="s">
        <v>49</v>
      </c>
      <c r="H13" s="19" t="s">
        <v>335</v>
      </c>
      <c r="I13" s="116"/>
      <c r="J13" s="9">
        <v>17</v>
      </c>
      <c r="K13" s="14">
        <v>43617</v>
      </c>
      <c r="L13" s="4"/>
      <c r="M13" s="4"/>
      <c r="N13" s="4"/>
      <c r="O13" s="4"/>
      <c r="P13" s="4"/>
    </row>
    <row r="14" spans="1:16">
      <c r="A14" s="23">
        <v>12</v>
      </c>
      <c r="B14" s="22" t="s">
        <v>294</v>
      </c>
      <c r="C14" s="4"/>
      <c r="D14" s="21" t="s">
        <v>295</v>
      </c>
      <c r="E14" s="4"/>
      <c r="F14" s="10">
        <f t="shared" si="0"/>
        <v>0.30330882352941174</v>
      </c>
      <c r="G14" s="19" t="s">
        <v>49</v>
      </c>
      <c r="H14" s="19" t="s">
        <v>335</v>
      </c>
      <c r="I14" s="9">
        <v>8</v>
      </c>
      <c r="J14" s="9">
        <v>165</v>
      </c>
      <c r="K14" s="59" t="s">
        <v>296</v>
      </c>
      <c r="L14" s="4"/>
      <c r="M14" s="4"/>
      <c r="N14" s="4"/>
      <c r="O14" s="4"/>
      <c r="P14" s="4"/>
    </row>
    <row r="15" spans="1:16">
      <c r="A15" s="23"/>
      <c r="B15" s="22"/>
      <c r="C15" s="4"/>
      <c r="D15" s="21"/>
      <c r="E15" s="4"/>
      <c r="F15" s="10"/>
      <c r="G15" s="19"/>
      <c r="H15" s="9"/>
      <c r="I15" s="9"/>
      <c r="J15" s="9"/>
      <c r="K15" s="14"/>
      <c r="L15" s="4"/>
      <c r="M15" s="4"/>
      <c r="N15" s="4"/>
      <c r="O15" s="4"/>
      <c r="P15" s="4"/>
    </row>
    <row r="16" spans="1:16">
      <c r="A16" s="23"/>
      <c r="B16" s="22"/>
      <c r="C16" s="4"/>
      <c r="D16" s="21"/>
      <c r="E16" s="4"/>
      <c r="F16" s="10"/>
      <c r="G16" s="19"/>
      <c r="H16" s="9"/>
      <c r="I16" s="9"/>
      <c r="J16" s="9"/>
      <c r="K16" s="14"/>
      <c r="L16" s="4"/>
      <c r="M16" s="4"/>
      <c r="N16" s="4"/>
      <c r="O16" s="4"/>
      <c r="P16" s="4"/>
    </row>
    <row r="17" spans="1:16" ht="18.75">
      <c r="A17" s="23"/>
      <c r="B17" s="6" t="s">
        <v>26</v>
      </c>
      <c r="C17" s="7"/>
      <c r="D17" s="7"/>
      <c r="E17" s="7"/>
      <c r="F17" s="11">
        <f>SUM(F3:F14)</f>
        <v>0.76286764705882359</v>
      </c>
      <c r="G17" s="12"/>
      <c r="H17" s="12"/>
      <c r="I17" s="13">
        <f>SUM(I3:I13)</f>
        <v>0</v>
      </c>
      <c r="J17" s="13">
        <f>SUM(J3:J14)</f>
        <v>415</v>
      </c>
      <c r="K17" s="16"/>
      <c r="L17" s="7"/>
      <c r="M17" s="7"/>
      <c r="N17" s="7"/>
      <c r="O17" s="7"/>
      <c r="P17" s="7"/>
    </row>
  </sheetData>
  <mergeCells count="2">
    <mergeCell ref="B1:N1"/>
    <mergeCell ref="I3:I1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B15"/>
  <sheetViews>
    <sheetView workbookViewId="0">
      <pane ySplit="2" topLeftCell="A3" activePane="bottomLeft" state="frozen"/>
      <selection activeCell="B1" sqref="B1"/>
      <selection pane="bottomLeft" activeCell="H3" sqref="A1:XFD1048576"/>
    </sheetView>
  </sheetViews>
  <sheetFormatPr defaultRowHeight="15"/>
  <cols>
    <col min="1" max="1" width="6.28515625" style="4" customWidth="1"/>
    <col min="2" max="2" width="13.5703125" style="4" bestFit="1" customWidth="1"/>
    <col min="3" max="3" width="14.140625" style="4" customWidth="1"/>
    <col min="4" max="4" width="12.5703125" style="4" customWidth="1"/>
    <col min="5" max="5" width="14.85546875" style="4" bestFit="1" customWidth="1"/>
    <col min="6" max="7" width="13.7109375" style="4" customWidth="1"/>
    <col min="8" max="8" width="13.5703125" style="4" bestFit="1" customWidth="1"/>
    <col min="9" max="9" width="11.28515625" style="4" customWidth="1"/>
    <col min="10" max="10" width="19.28515625" style="4" bestFit="1" customWidth="1"/>
    <col min="11" max="11" width="24.7109375" style="4" bestFit="1" customWidth="1"/>
    <col min="12" max="12" width="26.5703125" style="4" bestFit="1" customWidth="1"/>
    <col min="13" max="13" width="26.5703125" style="4" customWidth="1"/>
    <col min="14" max="14" width="13.5703125" style="4" bestFit="1" customWidth="1"/>
    <col min="15" max="15" width="12.42578125" style="4" customWidth="1"/>
    <col min="16" max="16" width="16.7109375" style="4" bestFit="1" customWidth="1"/>
    <col min="17" max="17" width="23.140625" style="4" bestFit="1" customWidth="1"/>
    <col min="18" max="18" width="25.28515625" style="4" bestFit="1" customWidth="1"/>
    <col min="19" max="19" width="42.42578125" style="4" bestFit="1" customWidth="1"/>
    <col min="20" max="262" width="9.140625" style="4" customWidth="1"/>
  </cols>
  <sheetData>
    <row r="1" spans="1:262" ht="15" customHeight="1">
      <c r="A1" s="25"/>
      <c r="B1" s="114" t="s">
        <v>68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2"/>
      <c r="R1" s="2"/>
      <c r="S1" s="2"/>
    </row>
    <row r="2" spans="1:262" s="30" customFormat="1" ht="15.75" customHeight="1">
      <c r="A2" s="27" t="s">
        <v>38</v>
      </c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321</v>
      </c>
      <c r="K2" s="28" t="s">
        <v>330</v>
      </c>
      <c r="L2" s="28" t="s">
        <v>331</v>
      </c>
      <c r="M2" s="28" t="s">
        <v>332</v>
      </c>
      <c r="N2" s="28" t="s">
        <v>33</v>
      </c>
      <c r="O2" s="28" t="s">
        <v>27</v>
      </c>
      <c r="P2" s="28" t="s">
        <v>9</v>
      </c>
      <c r="Q2" s="57" t="s">
        <v>279</v>
      </c>
      <c r="R2" s="28" t="s">
        <v>418</v>
      </c>
      <c r="S2" s="28" t="s">
        <v>37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</row>
    <row r="3" spans="1:262">
      <c r="A3" s="23">
        <v>1</v>
      </c>
      <c r="B3" s="8" t="s">
        <v>11</v>
      </c>
      <c r="C3" s="4" t="s">
        <v>12</v>
      </c>
      <c r="D3" s="10">
        <f>H3/453</f>
        <v>2.7527593818984548</v>
      </c>
      <c r="E3" s="51" t="s">
        <v>59</v>
      </c>
      <c r="F3" s="19" t="s">
        <v>31</v>
      </c>
      <c r="G3" s="9">
        <v>45</v>
      </c>
      <c r="H3" s="9">
        <v>1247</v>
      </c>
      <c r="I3" s="100">
        <v>41481</v>
      </c>
      <c r="J3" s="19" t="s">
        <v>34</v>
      </c>
      <c r="K3" s="19" t="s">
        <v>326</v>
      </c>
      <c r="L3" s="19" t="s">
        <v>328</v>
      </c>
      <c r="M3" s="19" t="s">
        <v>333</v>
      </c>
      <c r="N3" s="21"/>
      <c r="O3" s="21" t="s">
        <v>248</v>
      </c>
      <c r="P3" s="21" t="s">
        <v>419</v>
      </c>
      <c r="Q3" s="49" t="s">
        <v>268</v>
      </c>
    </row>
    <row r="4" spans="1:262">
      <c r="A4" s="23">
        <v>2</v>
      </c>
      <c r="B4" s="8" t="s">
        <v>11</v>
      </c>
      <c r="C4" s="4" t="s">
        <v>12</v>
      </c>
      <c r="D4" s="10">
        <f>H4/453</f>
        <v>2.8057395143487858</v>
      </c>
      <c r="E4" s="51" t="s">
        <v>59</v>
      </c>
      <c r="F4" s="19" t="s">
        <v>32</v>
      </c>
      <c r="G4" s="9">
        <v>44</v>
      </c>
      <c r="H4" s="9">
        <v>1271</v>
      </c>
      <c r="I4" s="100">
        <v>41481</v>
      </c>
      <c r="J4" s="19" t="s">
        <v>35</v>
      </c>
      <c r="K4" s="19" t="s">
        <v>327</v>
      </c>
      <c r="L4" s="19" t="s">
        <v>329</v>
      </c>
      <c r="M4" s="19" t="s">
        <v>334</v>
      </c>
      <c r="O4" s="21" t="s">
        <v>248</v>
      </c>
      <c r="P4" s="49" t="s">
        <v>259</v>
      </c>
      <c r="Q4" s="49" t="s">
        <v>269</v>
      </c>
    </row>
    <row r="5" spans="1:262">
      <c r="A5" s="23">
        <v>3</v>
      </c>
      <c r="B5" s="22" t="s">
        <v>36</v>
      </c>
      <c r="C5" s="21" t="s">
        <v>25</v>
      </c>
      <c r="D5" s="10">
        <f>H5/453</f>
        <v>1.9867549668874173E-2</v>
      </c>
      <c r="E5" s="9"/>
      <c r="F5" s="9"/>
      <c r="G5" s="9">
        <v>1</v>
      </c>
      <c r="H5" s="9">
        <v>9</v>
      </c>
      <c r="I5" s="100">
        <v>42577</v>
      </c>
      <c r="J5" s="9"/>
      <c r="K5" s="9"/>
      <c r="L5" s="9"/>
      <c r="M5" s="9"/>
    </row>
    <row r="6" spans="1:262">
      <c r="A6" s="23">
        <v>4</v>
      </c>
      <c r="B6" s="8"/>
      <c r="D6" s="10"/>
      <c r="E6" s="9"/>
      <c r="F6" s="9"/>
      <c r="G6" s="9"/>
      <c r="H6" s="9"/>
      <c r="I6" s="99"/>
      <c r="J6" s="9"/>
      <c r="K6" s="9"/>
      <c r="L6" s="9"/>
      <c r="M6" s="9"/>
    </row>
    <row r="7" spans="1:262">
      <c r="A7" s="23">
        <v>5</v>
      </c>
      <c r="B7" s="8"/>
      <c r="D7" s="10"/>
      <c r="E7" s="9"/>
      <c r="F7" s="9"/>
      <c r="G7" s="9"/>
      <c r="H7" s="9"/>
      <c r="I7" s="99"/>
      <c r="J7" s="9"/>
      <c r="K7" s="9"/>
      <c r="L7" s="9"/>
      <c r="M7" s="9"/>
    </row>
    <row r="8" spans="1:262">
      <c r="A8" s="23">
        <v>6</v>
      </c>
      <c r="B8" s="8"/>
      <c r="D8" s="10"/>
      <c r="E8" s="9"/>
      <c r="F8" s="9"/>
      <c r="G8" s="9"/>
      <c r="H8" s="9"/>
      <c r="I8" s="99"/>
      <c r="J8" s="9"/>
      <c r="K8" s="9"/>
      <c r="L8" s="9"/>
      <c r="M8" s="9"/>
    </row>
    <row r="9" spans="1:262">
      <c r="A9" s="23">
        <v>7</v>
      </c>
      <c r="B9" s="8"/>
      <c r="D9" s="10"/>
      <c r="E9" s="9"/>
      <c r="F9" s="9"/>
      <c r="G9" s="9"/>
      <c r="H9" s="9"/>
      <c r="I9" s="99"/>
      <c r="J9" s="9"/>
      <c r="K9" s="9"/>
      <c r="L9" s="9"/>
      <c r="M9" s="9"/>
    </row>
    <row r="10" spans="1:262">
      <c r="A10" s="23">
        <v>8</v>
      </c>
      <c r="B10" s="8"/>
      <c r="D10" s="10"/>
      <c r="E10" s="9"/>
      <c r="F10" s="9"/>
      <c r="G10" s="9"/>
      <c r="H10" s="9"/>
      <c r="I10" s="99"/>
      <c r="J10" s="9"/>
      <c r="K10" s="9"/>
      <c r="L10" s="9"/>
      <c r="M10" s="9"/>
    </row>
    <row r="11" spans="1:262">
      <c r="A11" s="23">
        <v>9</v>
      </c>
      <c r="B11" s="8"/>
      <c r="D11" s="10"/>
      <c r="E11" s="9"/>
      <c r="F11" s="9"/>
      <c r="G11" s="9"/>
      <c r="H11" s="9"/>
      <c r="I11" s="99"/>
      <c r="J11" s="9"/>
      <c r="K11" s="9"/>
      <c r="L11" s="9"/>
      <c r="M11" s="9"/>
    </row>
    <row r="12" spans="1:262">
      <c r="A12" s="23">
        <v>10</v>
      </c>
      <c r="B12" s="8"/>
      <c r="D12" s="10"/>
      <c r="E12" s="9"/>
      <c r="F12" s="9"/>
      <c r="G12" s="9"/>
      <c r="H12" s="9"/>
      <c r="I12" s="99"/>
      <c r="J12" s="9"/>
      <c r="K12" s="9"/>
      <c r="L12" s="9"/>
      <c r="M12" s="9"/>
    </row>
    <row r="13" spans="1:262">
      <c r="A13" s="23">
        <v>11</v>
      </c>
      <c r="B13" s="8"/>
      <c r="D13" s="10"/>
      <c r="E13" s="9"/>
      <c r="F13" s="9"/>
      <c r="G13" s="9"/>
      <c r="H13" s="9"/>
      <c r="I13" s="99"/>
      <c r="J13" s="9"/>
      <c r="K13" s="9"/>
      <c r="L13" s="9"/>
      <c r="M13" s="9"/>
    </row>
    <row r="14" spans="1:262" ht="18.75">
      <c r="A14" s="23"/>
      <c r="B14" s="6" t="s">
        <v>26</v>
      </c>
      <c r="C14" s="7"/>
      <c r="D14" s="67">
        <f>SUM(D3:D13)</f>
        <v>5.5783664459161146</v>
      </c>
      <c r="E14" s="12"/>
      <c r="F14" s="12"/>
      <c r="G14" s="13">
        <f>SUM(G3:G13)</f>
        <v>90</v>
      </c>
      <c r="H14" s="13">
        <f>SUM(H3:H13)</f>
        <v>2527</v>
      </c>
      <c r="I14" s="16"/>
      <c r="J14" s="7"/>
      <c r="K14" s="7"/>
      <c r="L14" s="7"/>
      <c r="M14" s="7"/>
      <c r="N14" s="7"/>
      <c r="O14" s="7"/>
      <c r="P14" s="7"/>
      <c r="Q14" s="58" t="s">
        <v>270</v>
      </c>
      <c r="R14" s="13" t="s">
        <v>420</v>
      </c>
      <c r="S14" s="7"/>
    </row>
    <row r="15" spans="1:262" ht="15.75">
      <c r="G15" s="5"/>
      <c r="H15" s="5"/>
    </row>
  </sheetData>
  <mergeCells count="1">
    <mergeCell ref="B1:P1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pane ySplit="2" topLeftCell="A3" activePane="bottomLeft" state="frozen"/>
      <selection pane="bottomLeft" activeCell="F4" sqref="F4:F8"/>
    </sheetView>
  </sheetViews>
  <sheetFormatPr defaultRowHeight="15"/>
  <cols>
    <col min="1" max="1" width="5.7109375" bestFit="1" customWidth="1"/>
    <col min="2" max="2" width="13.5703125" bestFit="1" customWidth="1"/>
    <col min="3" max="3" width="21.5703125" bestFit="1" customWidth="1"/>
    <col min="4" max="4" width="30" style="1" bestFit="1" customWidth="1"/>
    <col min="5" max="5" width="8.28515625" style="1" bestFit="1" customWidth="1"/>
    <col min="6" max="6" width="11.7109375" bestFit="1" customWidth="1"/>
    <col min="7" max="7" width="11.42578125" bestFit="1" customWidth="1"/>
    <col min="8" max="8" width="9.7109375" customWidth="1"/>
    <col min="9" max="9" width="11" customWidth="1"/>
    <col min="10" max="10" width="9.28515625" customWidth="1"/>
    <col min="11" max="11" width="10.42578125" customWidth="1"/>
    <col min="12" max="13" width="12.42578125" bestFit="1" customWidth="1"/>
    <col min="14" max="14" width="19.28515625" customWidth="1"/>
    <col min="16" max="16" width="36.5703125" bestFit="1" customWidth="1"/>
  </cols>
  <sheetData>
    <row r="1" spans="1:16" ht="21">
      <c r="A1" s="23"/>
      <c r="B1" s="114" t="s">
        <v>70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"/>
      <c r="P1" s="2"/>
    </row>
    <row r="2" spans="1:16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27</v>
      </c>
      <c r="N2" s="3" t="s">
        <v>9</v>
      </c>
      <c r="O2" s="3" t="s">
        <v>10</v>
      </c>
      <c r="P2" s="3" t="s">
        <v>39</v>
      </c>
    </row>
    <row r="3" spans="1:16">
      <c r="A3" s="23">
        <v>1</v>
      </c>
      <c r="B3" s="22" t="s">
        <v>30</v>
      </c>
      <c r="C3" s="21" t="s">
        <v>190</v>
      </c>
      <c r="D3" s="21" t="s">
        <v>191</v>
      </c>
      <c r="E3" s="21" t="s">
        <v>41</v>
      </c>
      <c r="F3" s="10">
        <f>J3/605</f>
        <v>1.428099173553719</v>
      </c>
      <c r="G3" s="19" t="s">
        <v>57</v>
      </c>
      <c r="H3" s="19" t="s">
        <v>28</v>
      </c>
      <c r="I3" s="9">
        <v>36</v>
      </c>
      <c r="J3" s="9">
        <v>864</v>
      </c>
      <c r="K3" s="99">
        <v>43351</v>
      </c>
      <c r="L3" s="4"/>
      <c r="M3" s="4"/>
      <c r="N3" s="4"/>
      <c r="O3" s="4"/>
      <c r="P3" s="4"/>
    </row>
    <row r="4" spans="1:16">
      <c r="A4" s="23">
        <v>2</v>
      </c>
      <c r="B4" s="22" t="s">
        <v>30</v>
      </c>
      <c r="C4" s="21" t="s">
        <v>190</v>
      </c>
      <c r="D4" s="21" t="s">
        <v>191</v>
      </c>
      <c r="E4" s="21" t="s">
        <v>41</v>
      </c>
      <c r="F4" s="10">
        <f t="shared" ref="F4:F13" si="0">J4/605</f>
        <v>0.36198347107438017</v>
      </c>
      <c r="G4" s="19" t="s">
        <v>57</v>
      </c>
      <c r="H4" s="19" t="s">
        <v>14</v>
      </c>
      <c r="I4" s="115">
        <v>40</v>
      </c>
      <c r="J4" s="9">
        <v>219</v>
      </c>
      <c r="K4" s="99">
        <v>43351</v>
      </c>
      <c r="L4" s="4"/>
      <c r="M4" s="4"/>
      <c r="N4" s="4"/>
      <c r="O4" s="4"/>
      <c r="P4" s="4"/>
    </row>
    <row r="5" spans="1:16">
      <c r="A5" s="23">
        <v>3</v>
      </c>
      <c r="B5" s="22" t="s">
        <v>30</v>
      </c>
      <c r="C5" s="21" t="s">
        <v>190</v>
      </c>
      <c r="D5" s="21" t="s">
        <v>191</v>
      </c>
      <c r="E5" s="21" t="s">
        <v>41</v>
      </c>
      <c r="F5" s="10">
        <f t="shared" si="0"/>
        <v>0.11570247933884298</v>
      </c>
      <c r="G5" s="9" t="s">
        <v>57</v>
      </c>
      <c r="H5" s="9" t="s">
        <v>14</v>
      </c>
      <c r="I5" s="151"/>
      <c r="J5" s="9">
        <v>70</v>
      </c>
      <c r="K5" s="99">
        <v>43404</v>
      </c>
      <c r="L5" s="4"/>
      <c r="M5" s="4"/>
      <c r="N5" s="4"/>
      <c r="O5" s="4"/>
      <c r="P5" s="4"/>
    </row>
    <row r="6" spans="1:16">
      <c r="A6" s="23">
        <v>4</v>
      </c>
      <c r="B6" s="22" t="s">
        <v>30</v>
      </c>
      <c r="C6" s="21" t="s">
        <v>190</v>
      </c>
      <c r="D6" s="21" t="s">
        <v>191</v>
      </c>
      <c r="E6" s="21" t="s">
        <v>272</v>
      </c>
      <c r="F6" s="10">
        <f t="shared" si="0"/>
        <v>0.30578512396694213</v>
      </c>
      <c r="G6" s="19" t="s">
        <v>57</v>
      </c>
      <c r="H6" s="9" t="s">
        <v>14</v>
      </c>
      <c r="I6" s="151"/>
      <c r="J6" s="9">
        <v>185</v>
      </c>
      <c r="K6" s="99">
        <v>43467</v>
      </c>
      <c r="L6" s="4"/>
      <c r="M6" s="4"/>
      <c r="N6" s="4"/>
      <c r="O6" s="4"/>
      <c r="P6" s="4"/>
    </row>
    <row r="7" spans="1:16">
      <c r="A7" s="23">
        <v>5</v>
      </c>
      <c r="B7" s="22" t="s">
        <v>271</v>
      </c>
      <c r="C7" s="21" t="s">
        <v>190</v>
      </c>
      <c r="D7" s="21" t="s">
        <v>191</v>
      </c>
      <c r="E7" s="21" t="s">
        <v>272</v>
      </c>
      <c r="F7" s="10">
        <f t="shared" si="0"/>
        <v>1.1024793388429752</v>
      </c>
      <c r="G7" s="19" t="s">
        <v>57</v>
      </c>
      <c r="H7" s="9" t="s">
        <v>14</v>
      </c>
      <c r="I7" s="151"/>
      <c r="J7" s="9">
        <v>667</v>
      </c>
      <c r="K7" s="100">
        <v>43578</v>
      </c>
      <c r="L7" s="54"/>
      <c r="M7" s="4"/>
      <c r="N7" s="4"/>
      <c r="O7" s="4"/>
      <c r="P7" s="4"/>
    </row>
    <row r="8" spans="1:16">
      <c r="A8" s="23">
        <v>6</v>
      </c>
      <c r="B8" s="50" t="s">
        <v>24</v>
      </c>
      <c r="C8" s="49" t="s">
        <v>25</v>
      </c>
      <c r="D8" s="4"/>
      <c r="E8" s="49" t="s">
        <v>272</v>
      </c>
      <c r="F8" s="10">
        <f t="shared" si="0"/>
        <v>1.487603305785124E-2</v>
      </c>
      <c r="G8" s="51" t="s">
        <v>57</v>
      </c>
      <c r="H8" s="51" t="s">
        <v>14</v>
      </c>
      <c r="I8" s="116"/>
      <c r="J8" s="9">
        <v>9</v>
      </c>
      <c r="K8" s="100">
        <v>43580</v>
      </c>
      <c r="L8" s="4"/>
      <c r="M8" s="4"/>
      <c r="N8" s="4"/>
      <c r="O8" s="4"/>
      <c r="P8" s="4"/>
    </row>
    <row r="9" spans="1:16">
      <c r="A9" s="23">
        <v>7</v>
      </c>
      <c r="B9" s="8"/>
      <c r="C9" s="4"/>
      <c r="D9" s="4"/>
      <c r="E9" s="4"/>
      <c r="F9" s="10">
        <f t="shared" si="0"/>
        <v>0</v>
      </c>
      <c r="G9" s="9"/>
      <c r="H9" s="9"/>
      <c r="I9" s="9"/>
      <c r="J9" s="9"/>
      <c r="K9" s="99"/>
      <c r="L9" s="4"/>
      <c r="M9" s="4"/>
      <c r="N9" s="4"/>
      <c r="O9" s="4"/>
      <c r="P9" s="4"/>
    </row>
    <row r="10" spans="1:16">
      <c r="A10" s="23">
        <v>8</v>
      </c>
      <c r="B10" s="8"/>
      <c r="C10" s="4"/>
      <c r="D10" s="4"/>
      <c r="E10" s="4"/>
      <c r="F10" s="10">
        <f t="shared" si="0"/>
        <v>0</v>
      </c>
      <c r="G10" s="9"/>
      <c r="H10" s="9"/>
      <c r="I10" s="9"/>
      <c r="J10" s="9"/>
      <c r="K10" s="99"/>
      <c r="L10" s="4"/>
      <c r="M10" s="4"/>
      <c r="N10" s="4"/>
      <c r="O10" s="4"/>
      <c r="P10" s="4"/>
    </row>
    <row r="11" spans="1:16">
      <c r="A11" s="23">
        <v>9</v>
      </c>
      <c r="B11" s="8"/>
      <c r="C11" s="4"/>
      <c r="D11" s="4"/>
      <c r="E11" s="4"/>
      <c r="F11" s="10">
        <f t="shared" si="0"/>
        <v>0</v>
      </c>
      <c r="G11" s="9"/>
      <c r="H11" s="9"/>
      <c r="I11" s="9"/>
      <c r="J11" s="9"/>
      <c r="K11" s="99"/>
      <c r="L11" s="4"/>
      <c r="M11" s="4"/>
      <c r="N11" s="4"/>
      <c r="O11" s="4"/>
      <c r="P11" s="4"/>
    </row>
    <row r="12" spans="1:16">
      <c r="A12" s="23">
        <v>10</v>
      </c>
      <c r="B12" s="8"/>
      <c r="C12" s="4"/>
      <c r="D12" s="4"/>
      <c r="E12" s="4"/>
      <c r="F12" s="10">
        <f t="shared" si="0"/>
        <v>0</v>
      </c>
      <c r="G12" s="9"/>
      <c r="H12" s="9"/>
      <c r="I12" s="9"/>
      <c r="J12" s="9"/>
      <c r="K12" s="99"/>
      <c r="L12" s="4"/>
      <c r="M12" s="4"/>
      <c r="N12" s="4"/>
      <c r="O12" s="4"/>
      <c r="P12" s="4"/>
    </row>
    <row r="13" spans="1:16">
      <c r="A13" s="23">
        <v>11</v>
      </c>
      <c r="B13" s="8"/>
      <c r="C13" s="4"/>
      <c r="D13" s="4"/>
      <c r="E13" s="4"/>
      <c r="F13" s="10">
        <f t="shared" si="0"/>
        <v>0</v>
      </c>
      <c r="G13" s="9"/>
      <c r="H13" s="9"/>
      <c r="I13" s="9"/>
      <c r="J13" s="9"/>
      <c r="K13" s="99"/>
      <c r="L13" s="4"/>
      <c r="M13" s="4"/>
      <c r="N13" s="4"/>
      <c r="O13" s="4"/>
      <c r="P13" s="4"/>
    </row>
    <row r="14" spans="1:16" ht="18.75">
      <c r="A14" s="23"/>
      <c r="B14" s="6" t="s">
        <v>26</v>
      </c>
      <c r="C14" s="7"/>
      <c r="D14" s="7"/>
      <c r="E14" s="7"/>
      <c r="F14" s="11">
        <f>SUM(F3:F13)</f>
        <v>3.3289256198347106</v>
      </c>
      <c r="G14" s="12"/>
      <c r="H14" s="12"/>
      <c r="I14" s="13">
        <f>SUM(I3:I13)</f>
        <v>76</v>
      </c>
      <c r="J14" s="13">
        <f>SUM(J3:J13)</f>
        <v>2014</v>
      </c>
      <c r="K14" s="16"/>
      <c r="L14" s="7"/>
      <c r="M14" s="7"/>
      <c r="N14" s="7"/>
      <c r="O14" s="7"/>
      <c r="P14" s="7"/>
    </row>
  </sheetData>
  <mergeCells count="2">
    <mergeCell ref="B1:N1"/>
    <mergeCell ref="I4:I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I7" sqref="I7"/>
    </sheetView>
  </sheetViews>
  <sheetFormatPr defaultRowHeight="15"/>
  <cols>
    <col min="1" max="1" width="9.140625" style="1"/>
    <col min="2" max="2" width="10.5703125" style="1" customWidth="1"/>
    <col min="3" max="3" width="17.85546875" style="1" customWidth="1"/>
    <col min="4" max="4" width="11.7109375" style="1" customWidth="1"/>
    <col min="5" max="5" width="11.42578125" style="1" customWidth="1"/>
    <col min="6" max="6" width="9.140625" style="1"/>
    <col min="7" max="7" width="11.85546875" style="1" customWidth="1"/>
    <col min="8" max="8" width="10.42578125" style="1" customWidth="1"/>
    <col min="9" max="9" width="13" style="1" customWidth="1"/>
    <col min="10" max="10" width="13.28515625" style="1" customWidth="1"/>
    <col min="11" max="11" width="15.140625" style="1" customWidth="1"/>
    <col min="12" max="12" width="15.140625" style="1" bestFit="1" customWidth="1"/>
    <col min="13" max="13" width="10.28515625" style="1" customWidth="1"/>
    <col min="14" max="14" width="36.5703125" style="1" bestFit="1" customWidth="1"/>
    <col min="15" max="16384" width="9.140625" style="1"/>
  </cols>
  <sheetData>
    <row r="1" spans="1:14" ht="21">
      <c r="A1" s="23"/>
      <c r="B1" s="114" t="s">
        <v>285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2"/>
      <c r="N1" s="2"/>
    </row>
    <row r="2" spans="1:14">
      <c r="A2" s="24" t="s">
        <v>38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3" t="s">
        <v>8</v>
      </c>
      <c r="K2" s="3" t="s">
        <v>27</v>
      </c>
      <c r="L2" s="3" t="s">
        <v>9</v>
      </c>
      <c r="M2" s="3" t="s">
        <v>10</v>
      </c>
      <c r="N2" s="3" t="s">
        <v>39</v>
      </c>
    </row>
    <row r="3" spans="1:14">
      <c r="A3" s="23">
        <v>1</v>
      </c>
      <c r="B3" s="22" t="s">
        <v>252</v>
      </c>
      <c r="C3" s="21" t="s">
        <v>253</v>
      </c>
      <c r="D3" s="10">
        <f>H3/290</f>
        <v>3.5</v>
      </c>
      <c r="E3" s="19" t="s">
        <v>254</v>
      </c>
      <c r="F3" s="9" t="s">
        <v>28</v>
      </c>
      <c r="G3" s="55"/>
      <c r="H3" s="9">
        <v>1015</v>
      </c>
      <c r="I3" s="94">
        <v>43548</v>
      </c>
      <c r="J3" s="4"/>
      <c r="K3" s="4"/>
      <c r="L3" s="4"/>
      <c r="M3" s="4"/>
      <c r="N3" s="21" t="s">
        <v>263</v>
      </c>
    </row>
    <row r="4" spans="1:14">
      <c r="A4" s="45">
        <v>2</v>
      </c>
      <c r="B4" s="50"/>
      <c r="C4" s="44"/>
      <c r="D4" s="10"/>
      <c r="E4" s="45"/>
      <c r="F4" s="45"/>
      <c r="G4" s="56"/>
      <c r="H4" s="45"/>
      <c r="I4" s="97"/>
      <c r="J4" s="44"/>
      <c r="K4" s="44"/>
      <c r="L4" s="44"/>
      <c r="M4" s="44"/>
      <c r="N4" s="4"/>
    </row>
    <row r="5" spans="1:14">
      <c r="A5" s="45">
        <v>3</v>
      </c>
      <c r="B5" s="8"/>
      <c r="C5" s="44"/>
      <c r="D5" s="10"/>
      <c r="E5" s="45"/>
      <c r="F5" s="45"/>
      <c r="G5" s="45"/>
      <c r="H5" s="45"/>
      <c r="I5" s="97"/>
      <c r="J5" s="46"/>
      <c r="K5" s="44"/>
      <c r="L5" s="44"/>
      <c r="M5" s="44"/>
      <c r="N5" s="4"/>
    </row>
    <row r="6" spans="1:14">
      <c r="A6" s="23">
        <v>4</v>
      </c>
      <c r="B6" s="8"/>
      <c r="C6" s="44"/>
      <c r="D6" s="10"/>
      <c r="E6" s="45"/>
      <c r="F6" s="51"/>
      <c r="G6" s="9"/>
      <c r="H6" s="9"/>
      <c r="I6" s="98"/>
      <c r="J6" s="4"/>
      <c r="K6" s="4"/>
      <c r="L6" s="4"/>
      <c r="M6" s="4"/>
      <c r="N6" s="4"/>
    </row>
    <row r="7" spans="1:14" ht="18.75">
      <c r="A7" s="23"/>
      <c r="B7" s="6" t="s">
        <v>26</v>
      </c>
      <c r="C7" s="7"/>
      <c r="D7" s="11">
        <f>SUM(D3:D6)</f>
        <v>3.5</v>
      </c>
      <c r="E7" s="12"/>
      <c r="F7" s="12"/>
      <c r="G7" s="13">
        <f>SUM(G3:G6)</f>
        <v>0</v>
      </c>
      <c r="H7" s="13">
        <f>SUM(H3:H6)</f>
        <v>1015</v>
      </c>
      <c r="I7" s="12"/>
      <c r="J7" s="7"/>
      <c r="K7" s="7"/>
      <c r="L7" s="7"/>
      <c r="M7" s="7"/>
      <c r="N7" s="7"/>
    </row>
  </sheetData>
  <mergeCells count="1">
    <mergeCell ref="B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14"/>
  <sheetViews>
    <sheetView workbookViewId="0">
      <pane ySplit="2" topLeftCell="A3" activePane="bottomLeft" state="frozen"/>
      <selection pane="bottomLeft" activeCell="C10" sqref="C10"/>
    </sheetView>
  </sheetViews>
  <sheetFormatPr defaultRowHeight="15"/>
  <cols>
    <col min="1" max="1" width="10.5703125" customWidth="1"/>
    <col min="2" max="2" width="13.5703125" bestFit="1" customWidth="1"/>
    <col min="3" max="3" width="20" bestFit="1" customWidth="1"/>
    <col min="4" max="4" width="30.85546875" style="1" bestFit="1" customWidth="1"/>
    <col min="5" max="5" width="8.85546875" style="1" customWidth="1"/>
    <col min="6" max="6" width="11.42578125" customWidth="1"/>
    <col min="8" max="8" width="11.85546875" customWidth="1"/>
    <col min="9" max="9" width="11.85546875" bestFit="1" customWidth="1"/>
    <col min="10" max="10" width="10.42578125" style="1" customWidth="1"/>
    <col min="12" max="12" width="12.42578125" customWidth="1"/>
    <col min="13" max="13" width="15.140625" customWidth="1"/>
    <col min="14" max="14" width="11.140625" customWidth="1"/>
    <col min="15" max="15" width="19.28515625" customWidth="1"/>
    <col min="17" max="17" width="36.5703125" bestFit="1" customWidth="1"/>
  </cols>
  <sheetData>
    <row r="1" spans="1:17" ht="21">
      <c r="A1" s="23"/>
      <c r="B1" s="114" t="s">
        <v>65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2"/>
      <c r="Q1" s="2"/>
    </row>
    <row r="2" spans="1:17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82</v>
      </c>
      <c r="K2" s="3" t="s">
        <v>6</v>
      </c>
      <c r="L2" s="3" t="s">
        <v>7</v>
      </c>
      <c r="M2" s="3" t="s">
        <v>8</v>
      </c>
      <c r="N2" s="3" t="s">
        <v>27</v>
      </c>
      <c r="O2" s="3" t="s">
        <v>9</v>
      </c>
      <c r="P2" s="3" t="s">
        <v>10</v>
      </c>
      <c r="Q2" s="3" t="s">
        <v>39</v>
      </c>
    </row>
    <row r="3" spans="1:17">
      <c r="A3" s="23">
        <v>1</v>
      </c>
      <c r="B3" s="22" t="s">
        <v>30</v>
      </c>
      <c r="C3" s="49" t="s">
        <v>449</v>
      </c>
      <c r="D3" s="49" t="s">
        <v>463</v>
      </c>
      <c r="E3" s="4" t="s">
        <v>42</v>
      </c>
      <c r="F3" s="10">
        <f>K3/302</f>
        <v>0.11920529801324503</v>
      </c>
      <c r="G3" s="9" t="s">
        <v>145</v>
      </c>
      <c r="H3" s="19" t="s">
        <v>14</v>
      </c>
      <c r="I3" s="9">
        <v>2</v>
      </c>
      <c r="J3" s="51" t="s">
        <v>87</v>
      </c>
      <c r="K3" s="9">
        <v>36</v>
      </c>
      <c r="L3" s="20" t="s">
        <v>46</v>
      </c>
      <c r="M3" s="4"/>
      <c r="N3" s="4"/>
      <c r="O3" s="4"/>
      <c r="P3" s="4"/>
      <c r="Q3" s="4"/>
    </row>
    <row r="4" spans="1:17">
      <c r="A4" s="23">
        <v>2</v>
      </c>
      <c r="B4" s="22" t="s">
        <v>60</v>
      </c>
      <c r="C4" s="4" t="s">
        <v>150</v>
      </c>
      <c r="D4" s="4" t="s">
        <v>148</v>
      </c>
      <c r="E4" s="4"/>
      <c r="F4" s="10">
        <f>K4/680</f>
        <v>6.4705882352941183E-2</v>
      </c>
      <c r="G4" s="9" t="s">
        <v>146</v>
      </c>
      <c r="H4" s="19" t="s">
        <v>14</v>
      </c>
      <c r="I4" s="9">
        <v>2</v>
      </c>
      <c r="J4" s="51" t="s">
        <v>144</v>
      </c>
      <c r="K4" s="9">
        <v>44</v>
      </c>
      <c r="L4" s="20" t="s">
        <v>46</v>
      </c>
      <c r="M4" s="4"/>
      <c r="N4" s="4"/>
      <c r="O4" s="4"/>
      <c r="P4" s="4"/>
      <c r="Q4" s="4"/>
    </row>
    <row r="5" spans="1:17">
      <c r="A5" s="23">
        <v>3</v>
      </c>
      <c r="B5" s="22" t="s">
        <v>47</v>
      </c>
      <c r="C5" s="4" t="s">
        <v>149</v>
      </c>
      <c r="D5" s="4" t="s">
        <v>147</v>
      </c>
      <c r="E5" s="4"/>
      <c r="F5" s="10">
        <f>K5/435</f>
        <v>0.25517241379310346</v>
      </c>
      <c r="G5" s="9" t="s">
        <v>45</v>
      </c>
      <c r="H5" s="19" t="s">
        <v>14</v>
      </c>
      <c r="I5" s="19">
        <v>5</v>
      </c>
      <c r="J5" s="19" t="s">
        <v>143</v>
      </c>
      <c r="K5" s="9">
        <v>111</v>
      </c>
      <c r="L5" s="20" t="s">
        <v>46</v>
      </c>
      <c r="M5" s="4"/>
      <c r="N5" s="4"/>
      <c r="O5" s="4"/>
      <c r="P5" s="4"/>
      <c r="Q5" s="4"/>
    </row>
    <row r="6" spans="1:17">
      <c r="A6" s="23">
        <v>4</v>
      </c>
      <c r="B6" s="8" t="s">
        <v>24</v>
      </c>
      <c r="C6" s="49" t="s">
        <v>25</v>
      </c>
      <c r="D6" s="4"/>
      <c r="E6" s="4"/>
      <c r="F6" s="10">
        <f>K6/435</f>
        <v>2.2988505747126436E-2</v>
      </c>
      <c r="G6" s="9" t="s">
        <v>45</v>
      </c>
      <c r="H6" s="9" t="s">
        <v>15</v>
      </c>
      <c r="I6" s="9">
        <v>2</v>
      </c>
      <c r="J6" s="51" t="s">
        <v>466</v>
      </c>
      <c r="K6" s="9">
        <v>10</v>
      </c>
      <c r="L6" s="20" t="s">
        <v>46</v>
      </c>
      <c r="M6" s="4"/>
      <c r="N6" s="4"/>
      <c r="O6" s="4"/>
      <c r="P6" s="4"/>
      <c r="Q6" s="4"/>
    </row>
    <row r="7" spans="1:17">
      <c r="A7" s="23">
        <v>5</v>
      </c>
      <c r="B7" s="50" t="s">
        <v>216</v>
      </c>
      <c r="C7" s="49" t="s">
        <v>216</v>
      </c>
      <c r="D7" s="4"/>
      <c r="E7" s="4"/>
      <c r="F7" s="10">
        <f>K7/193</f>
        <v>3.1088082901554404E-2</v>
      </c>
      <c r="G7" s="51" t="s">
        <v>107</v>
      </c>
      <c r="H7" s="51" t="s">
        <v>15</v>
      </c>
      <c r="I7" s="9">
        <v>2</v>
      </c>
      <c r="J7" s="51" t="s">
        <v>467</v>
      </c>
      <c r="K7" s="9">
        <v>6</v>
      </c>
      <c r="L7" s="14">
        <v>43709</v>
      </c>
      <c r="M7" s="4"/>
      <c r="N7" s="4"/>
      <c r="O7" s="4"/>
      <c r="P7" s="4"/>
      <c r="Q7" s="4"/>
    </row>
    <row r="8" spans="1:17">
      <c r="A8" s="23">
        <v>6</v>
      </c>
      <c r="B8" s="22" t="s">
        <v>243</v>
      </c>
      <c r="C8" s="21" t="s">
        <v>476</v>
      </c>
      <c r="D8" s="21" t="s">
        <v>247</v>
      </c>
      <c r="E8" s="21" t="s">
        <v>41</v>
      </c>
      <c r="F8" s="10">
        <f>K8/193</f>
        <v>5.181347150259067E-2</v>
      </c>
      <c r="G8" s="51" t="s">
        <v>107</v>
      </c>
      <c r="H8" s="51" t="s">
        <v>15</v>
      </c>
      <c r="I8" s="9">
        <v>2</v>
      </c>
      <c r="J8" s="51" t="s">
        <v>468</v>
      </c>
      <c r="K8" s="9">
        <v>10</v>
      </c>
      <c r="L8" s="20" t="s">
        <v>246</v>
      </c>
      <c r="M8" s="4"/>
      <c r="N8" s="4"/>
      <c r="O8" s="4"/>
      <c r="P8" s="4"/>
      <c r="Q8" s="4"/>
    </row>
    <row r="9" spans="1:17">
      <c r="A9" s="23">
        <v>7</v>
      </c>
      <c r="B9" s="22" t="s">
        <v>244</v>
      </c>
      <c r="C9" s="21" t="s">
        <v>245</v>
      </c>
      <c r="D9" s="4"/>
      <c r="E9" s="4"/>
      <c r="F9" s="10">
        <f>K9/193</f>
        <v>3.6269430051813469E-2</v>
      </c>
      <c r="G9" s="51" t="s">
        <v>107</v>
      </c>
      <c r="H9" s="51" t="s">
        <v>15</v>
      </c>
      <c r="I9" s="9">
        <v>2</v>
      </c>
      <c r="J9" s="51" t="s">
        <v>469</v>
      </c>
      <c r="K9" s="9">
        <v>7</v>
      </c>
      <c r="L9" s="20" t="s">
        <v>246</v>
      </c>
      <c r="M9" s="4"/>
      <c r="N9" s="4"/>
      <c r="O9" s="4"/>
      <c r="P9" s="4"/>
      <c r="Q9" s="4"/>
    </row>
    <row r="10" spans="1:17">
      <c r="A10" s="23">
        <v>8</v>
      </c>
      <c r="B10" s="50" t="s">
        <v>216</v>
      </c>
      <c r="C10" s="49" t="s">
        <v>464</v>
      </c>
      <c r="D10" s="4"/>
      <c r="E10" s="4"/>
      <c r="F10" s="10"/>
      <c r="G10" s="9"/>
      <c r="H10" s="51" t="s">
        <v>15</v>
      </c>
      <c r="I10" s="9">
        <v>10</v>
      </c>
      <c r="J10" s="51" t="s">
        <v>465</v>
      </c>
      <c r="K10" s="9">
        <v>31</v>
      </c>
      <c r="L10" s="14"/>
      <c r="M10" s="4"/>
      <c r="N10" s="4"/>
      <c r="O10" s="4"/>
      <c r="P10" s="4"/>
      <c r="Q10" s="4"/>
    </row>
    <row r="11" spans="1:17">
      <c r="A11" s="23">
        <v>9</v>
      </c>
      <c r="B11" s="8"/>
      <c r="C11" s="4"/>
      <c r="D11" s="4"/>
      <c r="E11" s="4"/>
      <c r="F11" s="10"/>
      <c r="G11" s="9"/>
      <c r="H11" s="9"/>
      <c r="I11" s="9"/>
      <c r="J11" s="9"/>
      <c r="K11" s="9"/>
      <c r="L11" s="14"/>
      <c r="M11" s="4"/>
      <c r="N11" s="4"/>
      <c r="O11" s="4"/>
      <c r="P11" s="4"/>
      <c r="Q11" s="4"/>
    </row>
    <row r="12" spans="1:17">
      <c r="A12" s="23">
        <v>10</v>
      </c>
      <c r="B12" s="8"/>
      <c r="C12" s="4"/>
      <c r="D12" s="4"/>
      <c r="E12" s="4"/>
      <c r="F12" s="10"/>
      <c r="G12" s="9"/>
      <c r="H12" s="9"/>
      <c r="I12" s="9"/>
      <c r="J12" s="9"/>
      <c r="K12" s="9"/>
      <c r="L12" s="14"/>
      <c r="M12" s="4"/>
      <c r="N12" s="4"/>
      <c r="O12" s="4"/>
      <c r="P12" s="4"/>
      <c r="Q12" s="4"/>
    </row>
    <row r="13" spans="1:17">
      <c r="A13" s="23">
        <v>11</v>
      </c>
      <c r="B13" s="8"/>
      <c r="C13" s="4"/>
      <c r="D13" s="4"/>
      <c r="E13" s="4"/>
      <c r="F13" s="10"/>
      <c r="G13" s="9"/>
      <c r="H13" s="9"/>
      <c r="I13" s="9"/>
      <c r="J13" s="9"/>
      <c r="K13" s="9"/>
      <c r="L13" s="15"/>
      <c r="M13" s="4"/>
      <c r="N13" s="4"/>
      <c r="O13" s="4"/>
      <c r="P13" s="4"/>
      <c r="Q13" s="4"/>
    </row>
    <row r="14" spans="1:17" ht="18.75">
      <c r="A14" s="23"/>
      <c r="B14" s="6" t="s">
        <v>26</v>
      </c>
      <c r="C14" s="7"/>
      <c r="D14" s="7"/>
      <c r="E14" s="7"/>
      <c r="F14" s="11">
        <f>SUM(F3:F13)</f>
        <v>0.5812430843623746</v>
      </c>
      <c r="G14" s="12"/>
      <c r="H14" s="12"/>
      <c r="I14" s="13">
        <v>11</v>
      </c>
      <c r="J14" s="13"/>
      <c r="K14" s="13">
        <f>SUM(K3:K13)</f>
        <v>255</v>
      </c>
      <c r="L14" s="16"/>
      <c r="M14" s="7"/>
      <c r="N14" s="7"/>
      <c r="O14" s="7"/>
      <c r="P14" s="7"/>
      <c r="Q14" s="7"/>
    </row>
  </sheetData>
  <mergeCells count="1">
    <mergeCell ref="B1:O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pane ySplit="2" topLeftCell="A3" activePane="bottomLeft" state="frozen"/>
      <selection pane="bottomLeft" activeCell="C25" sqref="C25"/>
    </sheetView>
  </sheetViews>
  <sheetFormatPr defaultRowHeight="15"/>
  <cols>
    <col min="1" max="1" width="4.140625" customWidth="1"/>
    <col min="2" max="2" width="14" customWidth="1"/>
    <col min="3" max="3" width="21.5703125" bestFit="1" customWidth="1"/>
    <col min="4" max="4" width="41.42578125" style="1" bestFit="1" customWidth="1"/>
    <col min="5" max="5" width="12.42578125" style="1" customWidth="1"/>
    <col min="6" max="6" width="10.85546875" customWidth="1"/>
    <col min="7" max="7" width="11.42578125" bestFit="1" customWidth="1"/>
    <col min="8" max="8" width="8.140625" style="1" customWidth="1"/>
    <col min="9" max="9" width="9.5703125" style="1" customWidth="1"/>
    <col min="10" max="10" width="10.7109375" customWidth="1"/>
    <col min="11" max="11" width="10.42578125" customWidth="1"/>
    <col min="12" max="12" width="10.7109375" bestFit="1" customWidth="1"/>
    <col min="13" max="13" width="12.42578125" customWidth="1"/>
    <col min="14" max="14" width="15.140625" customWidth="1"/>
    <col min="15" max="15" width="15.140625" bestFit="1" customWidth="1"/>
    <col min="16" max="16" width="19.28515625" customWidth="1"/>
    <col min="17" max="17" width="36.5703125" bestFit="1" customWidth="1"/>
  </cols>
  <sheetData>
    <row r="1" spans="1:17" ht="21">
      <c r="A1" s="23"/>
      <c r="B1" s="114" t="s">
        <v>67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2"/>
      <c r="Q1" s="2"/>
    </row>
    <row r="2" spans="1:17">
      <c r="A2" s="24" t="s">
        <v>38</v>
      </c>
      <c r="B2" s="3" t="s">
        <v>0</v>
      </c>
      <c r="C2" s="3" t="s">
        <v>1</v>
      </c>
      <c r="D2" s="3" t="s">
        <v>84</v>
      </c>
      <c r="E2" s="31" t="s">
        <v>83</v>
      </c>
      <c r="F2" s="3" t="s">
        <v>2</v>
      </c>
      <c r="G2" s="3" t="s">
        <v>3</v>
      </c>
      <c r="H2" s="3" t="s">
        <v>4</v>
      </c>
      <c r="I2" s="3" t="s">
        <v>82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27</v>
      </c>
      <c r="O2" s="3" t="s">
        <v>9</v>
      </c>
      <c r="P2" s="3" t="s">
        <v>10</v>
      </c>
      <c r="Q2" s="3" t="s">
        <v>39</v>
      </c>
    </row>
    <row r="3" spans="1:17">
      <c r="A3" s="23">
        <v>1</v>
      </c>
      <c r="B3" s="22" t="s">
        <v>30</v>
      </c>
      <c r="C3" s="21" t="s">
        <v>190</v>
      </c>
      <c r="D3" s="21" t="s">
        <v>195</v>
      </c>
      <c r="E3" s="21" t="s">
        <v>42</v>
      </c>
      <c r="F3" s="26">
        <f>K3/726</f>
        <v>0.11432506887052342</v>
      </c>
      <c r="G3" s="19" t="s">
        <v>43</v>
      </c>
      <c r="H3" s="19" t="s">
        <v>28</v>
      </c>
      <c r="I3" s="19" t="s">
        <v>85</v>
      </c>
      <c r="J3" s="9">
        <v>4</v>
      </c>
      <c r="K3" s="9">
        <v>83</v>
      </c>
      <c r="L3" s="100">
        <v>42970</v>
      </c>
      <c r="M3" s="4"/>
      <c r="N3" s="4"/>
      <c r="O3" s="4"/>
      <c r="P3" s="4"/>
      <c r="Q3" s="4"/>
    </row>
    <row r="4" spans="1:17">
      <c r="A4" s="23">
        <v>2</v>
      </c>
      <c r="B4" s="22" t="s">
        <v>30</v>
      </c>
      <c r="C4" s="21" t="s">
        <v>190</v>
      </c>
      <c r="D4" s="21" t="s">
        <v>195</v>
      </c>
      <c r="E4" s="21" t="s">
        <v>72</v>
      </c>
      <c r="F4" s="26">
        <f t="shared" ref="F4:F21" si="0">K4/726</f>
        <v>1.1019283746556474E-2</v>
      </c>
      <c r="G4" s="19" t="s">
        <v>43</v>
      </c>
      <c r="H4" s="19" t="s">
        <v>28</v>
      </c>
      <c r="I4" s="19">
        <v>4</v>
      </c>
      <c r="J4" s="9">
        <v>0.5</v>
      </c>
      <c r="K4" s="9">
        <v>8</v>
      </c>
      <c r="L4" s="100">
        <v>42970</v>
      </c>
      <c r="M4" s="4"/>
      <c r="N4" s="4"/>
      <c r="O4" s="4"/>
      <c r="P4" s="4"/>
      <c r="Q4" s="4"/>
    </row>
    <row r="5" spans="1:17">
      <c r="A5" s="23">
        <v>3</v>
      </c>
      <c r="B5" s="22" t="s">
        <v>30</v>
      </c>
      <c r="C5" s="21" t="s">
        <v>190</v>
      </c>
      <c r="D5" s="21" t="s">
        <v>195</v>
      </c>
      <c r="E5" s="21" t="s">
        <v>73</v>
      </c>
      <c r="F5" s="26">
        <f t="shared" si="0"/>
        <v>2.2038567493112948E-2</v>
      </c>
      <c r="G5" s="19" t="s">
        <v>43</v>
      </c>
      <c r="H5" s="19" t="s">
        <v>28</v>
      </c>
      <c r="I5" s="19">
        <v>5</v>
      </c>
      <c r="J5" s="9">
        <v>1</v>
      </c>
      <c r="K5" s="9">
        <v>16</v>
      </c>
      <c r="L5" s="100">
        <v>42970</v>
      </c>
      <c r="M5" s="4"/>
      <c r="N5" s="4"/>
      <c r="O5" s="4"/>
      <c r="P5" s="4"/>
      <c r="Q5" s="4"/>
    </row>
    <row r="6" spans="1:17">
      <c r="A6" s="23">
        <v>4</v>
      </c>
      <c r="B6" s="22" t="s">
        <v>30</v>
      </c>
      <c r="C6" s="21" t="s">
        <v>190</v>
      </c>
      <c r="D6" s="21" t="s">
        <v>195</v>
      </c>
      <c r="E6" s="21" t="s">
        <v>74</v>
      </c>
      <c r="F6" s="26">
        <f t="shared" si="0"/>
        <v>8.2644628099173556E-3</v>
      </c>
      <c r="G6" s="19" t="s">
        <v>43</v>
      </c>
      <c r="H6" s="19" t="s">
        <v>28</v>
      </c>
      <c r="I6" s="19">
        <v>5</v>
      </c>
      <c r="J6" s="9">
        <v>0.5</v>
      </c>
      <c r="K6" s="9">
        <v>6</v>
      </c>
      <c r="L6" s="100">
        <v>42970</v>
      </c>
      <c r="M6" s="4"/>
      <c r="N6" s="4"/>
      <c r="O6" s="4"/>
      <c r="P6" s="4"/>
      <c r="Q6" s="4"/>
    </row>
    <row r="7" spans="1:17">
      <c r="A7" s="23">
        <v>5</v>
      </c>
      <c r="B7" s="22" t="s">
        <v>30</v>
      </c>
      <c r="C7" s="21" t="s">
        <v>190</v>
      </c>
      <c r="D7" s="21" t="s">
        <v>195</v>
      </c>
      <c r="E7" s="21" t="s">
        <v>75</v>
      </c>
      <c r="F7" s="26">
        <f t="shared" si="0"/>
        <v>3.0303030303030304E-2</v>
      </c>
      <c r="G7" s="19" t="s">
        <v>43</v>
      </c>
      <c r="H7" s="19" t="s">
        <v>28</v>
      </c>
      <c r="I7" s="19" t="s">
        <v>86</v>
      </c>
      <c r="J7" s="9">
        <v>0.5</v>
      </c>
      <c r="K7" s="9">
        <v>22</v>
      </c>
      <c r="L7" s="100">
        <v>42970</v>
      </c>
      <c r="M7" s="4"/>
      <c r="N7" s="4"/>
      <c r="O7" s="4"/>
      <c r="P7" s="4"/>
      <c r="Q7" s="4"/>
    </row>
    <row r="8" spans="1:17" s="1" customFormat="1">
      <c r="A8" s="23">
        <v>15</v>
      </c>
      <c r="B8" s="22" t="s">
        <v>30</v>
      </c>
      <c r="C8" s="21" t="s">
        <v>190</v>
      </c>
      <c r="D8" s="21"/>
      <c r="E8" s="21" t="s">
        <v>42</v>
      </c>
      <c r="F8" s="26">
        <f t="shared" ref="F8:F9" si="1">K8/726</f>
        <v>8.2644628099173556E-3</v>
      </c>
      <c r="G8" s="19" t="s">
        <v>43</v>
      </c>
      <c r="H8" s="19" t="s">
        <v>28</v>
      </c>
      <c r="I8" s="19" t="s">
        <v>85</v>
      </c>
      <c r="J8" s="9"/>
      <c r="K8" s="9">
        <v>6</v>
      </c>
      <c r="L8" s="99">
        <v>43079</v>
      </c>
      <c r="M8" s="4"/>
      <c r="N8" s="4"/>
      <c r="O8" s="4"/>
      <c r="P8" s="4"/>
      <c r="Q8" s="4"/>
    </row>
    <row r="9" spans="1:17" s="1" customFormat="1">
      <c r="A9" s="23"/>
      <c r="B9" s="22" t="s">
        <v>24</v>
      </c>
      <c r="C9" s="21" t="s">
        <v>25</v>
      </c>
      <c r="D9" s="21"/>
      <c r="E9" s="21" t="s">
        <v>241</v>
      </c>
      <c r="F9" s="26">
        <f t="shared" si="1"/>
        <v>2.4793388429752067E-2</v>
      </c>
      <c r="G9" s="19" t="s">
        <v>43</v>
      </c>
      <c r="H9" s="19" t="s">
        <v>28</v>
      </c>
      <c r="I9" s="19" t="s">
        <v>470</v>
      </c>
      <c r="J9" s="9">
        <v>2</v>
      </c>
      <c r="K9" s="9">
        <v>18</v>
      </c>
      <c r="L9" s="99">
        <v>42967</v>
      </c>
      <c r="M9" s="4"/>
      <c r="N9" s="4"/>
      <c r="O9" s="4"/>
      <c r="P9" s="4"/>
      <c r="Q9" s="4"/>
    </row>
    <row r="10" spans="1:17">
      <c r="A10" s="23">
        <v>6</v>
      </c>
      <c r="B10" s="22" t="s">
        <v>30</v>
      </c>
      <c r="C10" s="21" t="s">
        <v>190</v>
      </c>
      <c r="D10" s="21" t="s">
        <v>191</v>
      </c>
      <c r="E10" s="21" t="s">
        <v>76</v>
      </c>
      <c r="F10" s="26">
        <f t="shared" si="0"/>
        <v>3.9944903581267219E-2</v>
      </c>
      <c r="G10" s="19" t="s">
        <v>43</v>
      </c>
      <c r="H10" s="19" t="s">
        <v>29</v>
      </c>
      <c r="I10" s="19" t="s">
        <v>87</v>
      </c>
      <c r="J10" s="9">
        <v>2</v>
      </c>
      <c r="K10" s="9">
        <v>29</v>
      </c>
      <c r="L10" s="100">
        <v>42970</v>
      </c>
      <c r="M10" s="4"/>
      <c r="N10" s="4"/>
      <c r="O10" s="4"/>
      <c r="P10" s="4"/>
      <c r="Q10" s="4"/>
    </row>
    <row r="11" spans="1:17">
      <c r="A11" s="23">
        <v>7</v>
      </c>
      <c r="B11" s="22" t="s">
        <v>30</v>
      </c>
      <c r="C11" s="21" t="s">
        <v>190</v>
      </c>
      <c r="D11" s="21" t="s">
        <v>191</v>
      </c>
      <c r="E11" s="21" t="s">
        <v>77</v>
      </c>
      <c r="F11" s="26">
        <f t="shared" si="0"/>
        <v>4.1322314049586778E-2</v>
      </c>
      <c r="G11" s="19" t="s">
        <v>43</v>
      </c>
      <c r="H11" s="19" t="s">
        <v>29</v>
      </c>
      <c r="I11" s="19" t="s">
        <v>88</v>
      </c>
      <c r="J11" s="9">
        <v>2</v>
      </c>
      <c r="K11" s="9">
        <v>30</v>
      </c>
      <c r="L11" s="100">
        <v>42970</v>
      </c>
      <c r="M11" s="4"/>
      <c r="N11" s="4"/>
      <c r="O11" s="4"/>
      <c r="P11" s="4"/>
      <c r="Q11" s="4"/>
    </row>
    <row r="12" spans="1:17">
      <c r="A12" s="23">
        <v>8</v>
      </c>
      <c r="B12" s="22" t="s">
        <v>30</v>
      </c>
      <c r="C12" s="21" t="s">
        <v>190</v>
      </c>
      <c r="D12" s="21" t="s">
        <v>191</v>
      </c>
      <c r="E12" s="21" t="s">
        <v>78</v>
      </c>
      <c r="F12" s="26">
        <f t="shared" si="0"/>
        <v>1.3774104683195593E-2</v>
      </c>
      <c r="G12" s="19" t="s">
        <v>43</v>
      </c>
      <c r="H12" s="19" t="s">
        <v>29</v>
      </c>
      <c r="I12" s="19">
        <v>4</v>
      </c>
      <c r="J12" s="9">
        <v>0.5</v>
      </c>
      <c r="K12" s="9">
        <v>10</v>
      </c>
      <c r="L12" s="100">
        <v>42970</v>
      </c>
      <c r="M12" s="4"/>
      <c r="N12" s="4"/>
      <c r="O12" s="4"/>
      <c r="P12" s="4"/>
      <c r="Q12" s="4"/>
    </row>
    <row r="13" spans="1:17" s="1" customFormat="1">
      <c r="A13" s="23">
        <v>9</v>
      </c>
      <c r="B13" s="22" t="s">
        <v>30</v>
      </c>
      <c r="C13" s="21" t="s">
        <v>190</v>
      </c>
      <c r="D13" s="21" t="s">
        <v>191</v>
      </c>
      <c r="E13" s="21" t="s">
        <v>79</v>
      </c>
      <c r="F13" s="26">
        <f t="shared" si="0"/>
        <v>2.2038567493112948E-2</v>
      </c>
      <c r="G13" s="19" t="s">
        <v>43</v>
      </c>
      <c r="H13" s="19" t="s">
        <v>29</v>
      </c>
      <c r="I13" s="19">
        <v>5</v>
      </c>
      <c r="J13" s="9">
        <v>0.5</v>
      </c>
      <c r="K13" s="9">
        <v>16</v>
      </c>
      <c r="L13" s="100">
        <v>42970</v>
      </c>
      <c r="M13" s="4"/>
      <c r="N13" s="4"/>
      <c r="O13" s="4"/>
      <c r="P13" s="4"/>
      <c r="Q13" s="4"/>
    </row>
    <row r="14" spans="1:17" s="1" customFormat="1">
      <c r="A14" s="23">
        <v>10</v>
      </c>
      <c r="B14" s="22" t="s">
        <v>30</v>
      </c>
      <c r="C14" s="21" t="s">
        <v>190</v>
      </c>
      <c r="D14" s="21" t="s">
        <v>191</v>
      </c>
      <c r="E14" s="21" t="s">
        <v>75</v>
      </c>
      <c r="F14" s="26">
        <f t="shared" si="0"/>
        <v>2.7548209366391185E-2</v>
      </c>
      <c r="G14" s="19" t="s">
        <v>43</v>
      </c>
      <c r="H14" s="19" t="s">
        <v>29</v>
      </c>
      <c r="I14" s="19" t="s">
        <v>89</v>
      </c>
      <c r="J14" s="9">
        <v>1</v>
      </c>
      <c r="K14" s="9">
        <v>20</v>
      </c>
      <c r="L14" s="100">
        <v>42970</v>
      </c>
      <c r="M14" s="4"/>
      <c r="N14" s="4"/>
      <c r="O14" s="4"/>
      <c r="P14" s="4"/>
      <c r="Q14" s="4"/>
    </row>
    <row r="15" spans="1:17" s="1" customFormat="1">
      <c r="A15" s="23">
        <v>11</v>
      </c>
      <c r="B15" s="22" t="s">
        <v>30</v>
      </c>
      <c r="C15" s="21" t="s">
        <v>190</v>
      </c>
      <c r="D15" s="21" t="s">
        <v>191</v>
      </c>
      <c r="E15" s="21" t="s">
        <v>80</v>
      </c>
      <c r="F15" s="26">
        <f t="shared" si="0"/>
        <v>2.3415977961432508E-2</v>
      </c>
      <c r="G15" s="19" t="s">
        <v>43</v>
      </c>
      <c r="H15" s="19" t="s">
        <v>29</v>
      </c>
      <c r="I15" s="19" t="s">
        <v>90</v>
      </c>
      <c r="J15" s="9">
        <v>3</v>
      </c>
      <c r="K15" s="9">
        <v>17</v>
      </c>
      <c r="L15" s="100">
        <v>42970</v>
      </c>
      <c r="M15" s="4"/>
      <c r="N15" s="4"/>
      <c r="O15" s="4"/>
      <c r="P15" s="4"/>
      <c r="Q15" s="4"/>
    </row>
    <row r="16" spans="1:17" s="1" customFormat="1">
      <c r="A16" s="23">
        <v>12</v>
      </c>
      <c r="B16" s="22" t="s">
        <v>30</v>
      </c>
      <c r="C16" s="21" t="s">
        <v>190</v>
      </c>
      <c r="D16" s="21" t="s">
        <v>191</v>
      </c>
      <c r="E16" s="21" t="s">
        <v>81</v>
      </c>
      <c r="F16" s="26">
        <f t="shared" si="0"/>
        <v>2.7548209366391185E-3</v>
      </c>
      <c r="G16" s="19" t="s">
        <v>43</v>
      </c>
      <c r="H16" s="19" t="s">
        <v>29</v>
      </c>
      <c r="I16" s="19">
        <v>9</v>
      </c>
      <c r="J16" s="9">
        <v>0.5</v>
      </c>
      <c r="K16" s="9">
        <v>2</v>
      </c>
      <c r="L16" s="100">
        <v>42970</v>
      </c>
      <c r="M16" s="4"/>
      <c r="N16" s="4"/>
      <c r="O16" s="4"/>
      <c r="P16" s="4"/>
      <c r="Q16" s="4"/>
    </row>
    <row r="17" spans="1:17" s="1" customFormat="1">
      <c r="A17" s="23">
        <v>13</v>
      </c>
      <c r="B17" s="22" t="s">
        <v>30</v>
      </c>
      <c r="C17" s="21" t="s">
        <v>190</v>
      </c>
      <c r="D17" s="21" t="s">
        <v>191</v>
      </c>
      <c r="E17" s="21" t="s">
        <v>74</v>
      </c>
      <c r="F17" s="26">
        <f t="shared" si="0"/>
        <v>1.3774104683195593E-3</v>
      </c>
      <c r="G17" s="19" t="s">
        <v>43</v>
      </c>
      <c r="H17" s="19" t="s">
        <v>29</v>
      </c>
      <c r="I17" s="19">
        <v>9</v>
      </c>
      <c r="J17" s="9">
        <v>0.5</v>
      </c>
      <c r="K17" s="9">
        <v>1</v>
      </c>
      <c r="L17" s="100">
        <v>42970</v>
      </c>
      <c r="M17" s="4"/>
      <c r="N17" s="4"/>
      <c r="O17" s="4"/>
      <c r="P17" s="4"/>
      <c r="Q17" s="4"/>
    </row>
    <row r="18" spans="1:17">
      <c r="A18" s="23">
        <v>14</v>
      </c>
      <c r="B18" s="22" t="s">
        <v>30</v>
      </c>
      <c r="C18" s="21" t="s">
        <v>190</v>
      </c>
      <c r="D18" s="21" t="s">
        <v>191</v>
      </c>
      <c r="E18" s="21" t="s">
        <v>42</v>
      </c>
      <c r="F18" s="26">
        <f t="shared" si="0"/>
        <v>1.3774104683195593E-2</v>
      </c>
      <c r="G18" s="19" t="s">
        <v>43</v>
      </c>
      <c r="H18" s="19" t="s">
        <v>29</v>
      </c>
      <c r="I18" s="19" t="s">
        <v>91</v>
      </c>
      <c r="J18" s="9">
        <v>3</v>
      </c>
      <c r="K18" s="9">
        <v>10</v>
      </c>
      <c r="L18" s="100">
        <v>42970</v>
      </c>
      <c r="M18" s="4"/>
      <c r="N18" s="4"/>
      <c r="O18" s="4"/>
      <c r="P18" s="4"/>
      <c r="Q18" s="4"/>
    </row>
    <row r="19" spans="1:17" s="1" customFormat="1">
      <c r="A19" s="23">
        <v>16</v>
      </c>
      <c r="B19" s="22" t="s">
        <v>30</v>
      </c>
      <c r="C19" s="21" t="s">
        <v>190</v>
      </c>
      <c r="D19" s="4"/>
      <c r="E19" s="21" t="s">
        <v>42</v>
      </c>
      <c r="F19" s="26">
        <f t="shared" si="0"/>
        <v>2.7548209366391185E-2</v>
      </c>
      <c r="G19" s="19" t="s">
        <v>43</v>
      </c>
      <c r="H19" s="19" t="s">
        <v>29</v>
      </c>
      <c r="I19" s="34" t="s">
        <v>98</v>
      </c>
      <c r="J19" s="9"/>
      <c r="K19" s="9">
        <v>20</v>
      </c>
      <c r="L19" s="99">
        <v>43079</v>
      </c>
      <c r="M19" s="4"/>
      <c r="N19" s="4"/>
      <c r="O19" s="4"/>
      <c r="P19" s="4"/>
      <c r="Q19" s="4"/>
    </row>
    <row r="20" spans="1:17" s="1" customFormat="1">
      <c r="A20" s="23">
        <v>17</v>
      </c>
      <c r="B20" s="50" t="s">
        <v>60</v>
      </c>
      <c r="C20" s="4"/>
      <c r="D20" s="49" t="s">
        <v>250</v>
      </c>
      <c r="E20" s="4"/>
      <c r="F20" s="26">
        <f t="shared" si="0"/>
        <v>1.5151515151515152E-2</v>
      </c>
      <c r="G20" s="19" t="s">
        <v>43</v>
      </c>
      <c r="H20" s="19" t="s">
        <v>29</v>
      </c>
      <c r="I20" s="9">
        <v>5</v>
      </c>
      <c r="J20" s="9">
        <v>1</v>
      </c>
      <c r="K20" s="51">
        <v>11</v>
      </c>
      <c r="L20" s="99">
        <v>43477</v>
      </c>
      <c r="M20" s="4"/>
      <c r="N20" s="4"/>
      <c r="O20" s="4"/>
      <c r="P20" s="4"/>
      <c r="Q20" s="4"/>
    </row>
    <row r="21" spans="1:17" s="1" customFormat="1">
      <c r="A21" s="23">
        <v>18</v>
      </c>
      <c r="B21" s="50" t="s">
        <v>60</v>
      </c>
      <c r="C21" s="4"/>
      <c r="D21" s="49" t="s">
        <v>251</v>
      </c>
      <c r="E21" s="4"/>
      <c r="F21" s="26">
        <f t="shared" si="0"/>
        <v>5.5096418732782371E-3</v>
      </c>
      <c r="G21" s="19" t="s">
        <v>43</v>
      </c>
      <c r="H21" s="19" t="s">
        <v>29</v>
      </c>
      <c r="I21" s="9">
        <v>4</v>
      </c>
      <c r="J21" s="9">
        <v>1</v>
      </c>
      <c r="K21" s="9">
        <v>4</v>
      </c>
      <c r="L21" s="99">
        <v>43477</v>
      </c>
      <c r="M21" s="4"/>
      <c r="N21" s="4"/>
      <c r="O21" s="4"/>
      <c r="P21" s="4"/>
      <c r="Q21" s="4"/>
    </row>
    <row r="22" spans="1:17" s="1" customFormat="1">
      <c r="A22" s="23">
        <v>19</v>
      </c>
      <c r="B22" s="8"/>
      <c r="C22" s="4"/>
      <c r="D22" s="4"/>
      <c r="E22" s="4"/>
      <c r="F22" s="26"/>
      <c r="G22" s="9"/>
      <c r="H22" s="9"/>
      <c r="I22" s="9"/>
      <c r="J22" s="9"/>
      <c r="K22" s="9"/>
      <c r="L22" s="99"/>
      <c r="M22" s="4"/>
      <c r="N22" s="4"/>
      <c r="O22" s="4"/>
      <c r="P22" s="4"/>
      <c r="Q22" s="4"/>
    </row>
    <row r="23" spans="1:17" s="1" customFormat="1">
      <c r="A23" s="23">
        <v>20</v>
      </c>
      <c r="B23" s="8"/>
      <c r="C23" s="4"/>
      <c r="D23" s="4"/>
      <c r="E23" s="4"/>
      <c r="F23" s="26"/>
      <c r="G23" s="9"/>
      <c r="H23" s="9"/>
      <c r="I23" s="9"/>
      <c r="J23" s="9"/>
      <c r="K23" s="9"/>
      <c r="L23" s="99"/>
      <c r="M23" s="4"/>
      <c r="N23" s="4"/>
      <c r="O23" s="4"/>
      <c r="P23" s="4"/>
      <c r="Q23" s="4"/>
    </row>
    <row r="24" spans="1:17" s="1" customFormat="1">
      <c r="A24" s="23">
        <v>21</v>
      </c>
      <c r="B24" s="8"/>
      <c r="C24" s="4"/>
      <c r="D24" s="4"/>
      <c r="E24" s="4"/>
      <c r="F24" s="26"/>
      <c r="G24" s="9"/>
      <c r="H24" s="9"/>
      <c r="I24" s="9"/>
      <c r="J24" s="9"/>
      <c r="K24" s="9"/>
      <c r="L24" s="99"/>
      <c r="M24" s="4"/>
      <c r="N24" s="4"/>
      <c r="O24" s="4"/>
      <c r="P24" s="4"/>
      <c r="Q24" s="4"/>
    </row>
    <row r="25" spans="1:17">
      <c r="A25" s="23">
        <v>22</v>
      </c>
      <c r="B25" s="8"/>
      <c r="C25" s="4"/>
      <c r="D25" s="4"/>
      <c r="E25" s="4"/>
      <c r="F25" s="26"/>
      <c r="G25" s="9"/>
      <c r="H25" s="9"/>
      <c r="I25" s="9"/>
      <c r="J25" s="9"/>
      <c r="K25" s="9"/>
      <c r="L25" s="99"/>
      <c r="M25" s="4"/>
      <c r="N25" s="4"/>
      <c r="O25" s="4"/>
      <c r="P25" s="4"/>
      <c r="Q25" s="4"/>
    </row>
    <row r="26" spans="1:17">
      <c r="A26" s="23">
        <v>23</v>
      </c>
      <c r="B26" s="8"/>
      <c r="C26" s="4"/>
      <c r="D26" s="4"/>
      <c r="E26" s="4"/>
      <c r="F26" s="26"/>
      <c r="G26" s="9"/>
      <c r="H26" s="9"/>
      <c r="I26" s="9"/>
      <c r="J26" s="9"/>
      <c r="K26" s="9"/>
      <c r="L26" s="99"/>
      <c r="M26" s="4"/>
      <c r="N26" s="4"/>
      <c r="O26" s="4"/>
      <c r="P26" s="4"/>
      <c r="Q26" s="4"/>
    </row>
    <row r="27" spans="1:17" ht="18.75">
      <c r="A27" s="23"/>
      <c r="B27" s="6" t="s">
        <v>26</v>
      </c>
      <c r="C27" s="7"/>
      <c r="D27" s="7"/>
      <c r="E27" s="7"/>
      <c r="F27" s="32">
        <f>SUM(F3:F26)</f>
        <v>0.45316804407713507</v>
      </c>
      <c r="G27" s="12"/>
      <c r="H27" s="12"/>
      <c r="I27" s="12"/>
      <c r="J27" s="13">
        <f>SUM(J3:J26)</f>
        <v>23.5</v>
      </c>
      <c r="K27" s="13">
        <f>SUM(K3:K26)</f>
        <v>329</v>
      </c>
      <c r="L27" s="16"/>
      <c r="M27" s="7"/>
      <c r="N27" s="7"/>
      <c r="O27" s="7"/>
      <c r="P27" s="7"/>
      <c r="Q27" s="7"/>
    </row>
    <row r="29" spans="1:17" ht="15.75">
      <c r="D29" s="79" t="s">
        <v>356</v>
      </c>
    </row>
    <row r="30" spans="1:17">
      <c r="D30" s="61" t="s">
        <v>357</v>
      </c>
      <c r="E30" s="61" t="s">
        <v>358</v>
      </c>
      <c r="F30" s="61" t="s">
        <v>359</v>
      </c>
    </row>
  </sheetData>
  <mergeCells count="1">
    <mergeCell ref="B1:O1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22" sqref="E22"/>
    </sheetView>
  </sheetViews>
  <sheetFormatPr defaultRowHeight="15"/>
  <cols>
    <col min="1" max="1" width="18.42578125" customWidth="1"/>
    <col min="2" max="2" width="19.85546875" customWidth="1"/>
    <col min="3" max="3" width="23.85546875" customWidth="1"/>
    <col min="6" max="6" width="13.140625" customWidth="1"/>
  </cols>
  <sheetData>
    <row r="1" spans="1:6">
      <c r="A1" s="92" t="s">
        <v>367</v>
      </c>
      <c r="B1" s="21"/>
      <c r="C1" s="21" t="s">
        <v>370</v>
      </c>
      <c r="D1" s="19" t="s">
        <v>49</v>
      </c>
      <c r="E1" s="9">
        <v>3</v>
      </c>
      <c r="F1" s="34">
        <v>43708</v>
      </c>
    </row>
    <row r="2" spans="1:6">
      <c r="A2" s="92" t="s">
        <v>367</v>
      </c>
      <c r="B2" s="21"/>
      <c r="C2" s="21" t="s">
        <v>371</v>
      </c>
      <c r="D2" s="19" t="s">
        <v>49</v>
      </c>
      <c r="E2" s="9">
        <v>3</v>
      </c>
      <c r="F2" s="34">
        <v>43708</v>
      </c>
    </row>
    <row r="3" spans="1:6">
      <c r="A3" s="92" t="s">
        <v>368</v>
      </c>
      <c r="B3" s="21"/>
      <c r="C3" s="21" t="s">
        <v>372</v>
      </c>
      <c r="D3" s="19" t="s">
        <v>49</v>
      </c>
      <c r="E3" s="9">
        <v>3</v>
      </c>
      <c r="F3" s="34">
        <v>43708</v>
      </c>
    </row>
    <row r="4" spans="1:6">
      <c r="A4" s="92" t="s">
        <v>368</v>
      </c>
      <c r="B4" s="21"/>
      <c r="C4" s="21" t="s">
        <v>373</v>
      </c>
      <c r="D4" s="19" t="s">
        <v>49</v>
      </c>
      <c r="E4" s="9">
        <v>3</v>
      </c>
      <c r="F4" s="34">
        <v>43708</v>
      </c>
    </row>
    <row r="5" spans="1:6">
      <c r="A5" s="92" t="s">
        <v>369</v>
      </c>
      <c r="B5" s="21"/>
      <c r="C5" s="21" t="s">
        <v>374</v>
      </c>
      <c r="D5" s="19" t="s">
        <v>49</v>
      </c>
      <c r="E5" s="9">
        <v>3</v>
      </c>
      <c r="F5" s="34">
        <v>43708</v>
      </c>
    </row>
    <row r="6" spans="1:6">
      <c r="A6" s="92" t="s">
        <v>369</v>
      </c>
      <c r="B6" s="21"/>
      <c r="C6" s="49" t="s">
        <v>405</v>
      </c>
      <c r="D6" s="19" t="s">
        <v>49</v>
      </c>
      <c r="E6" s="9">
        <v>3</v>
      </c>
      <c r="F6" s="34">
        <v>43708</v>
      </c>
    </row>
    <row r="7" spans="1:6">
      <c r="A7" s="92" t="s">
        <v>375</v>
      </c>
      <c r="B7" s="21"/>
      <c r="C7" s="21" t="s">
        <v>376</v>
      </c>
      <c r="D7" s="19" t="s">
        <v>49</v>
      </c>
      <c r="E7" s="9">
        <v>3</v>
      </c>
      <c r="F7" s="34">
        <v>43708</v>
      </c>
    </row>
    <row r="8" spans="1:6">
      <c r="A8" s="92" t="s">
        <v>375</v>
      </c>
      <c r="B8" s="21"/>
      <c r="C8" s="21" t="s">
        <v>377</v>
      </c>
      <c r="D8" s="19" t="s">
        <v>49</v>
      </c>
      <c r="E8" s="9">
        <v>3</v>
      </c>
      <c r="F8" s="34">
        <v>43708</v>
      </c>
    </row>
    <row r="9" spans="1:6">
      <c r="A9" s="92" t="s">
        <v>192</v>
      </c>
      <c r="B9" s="21" t="s">
        <v>378</v>
      </c>
      <c r="C9" s="4"/>
      <c r="D9" s="19" t="s">
        <v>49</v>
      </c>
      <c r="E9" s="9">
        <v>8</v>
      </c>
      <c r="F9" s="34">
        <v>43708</v>
      </c>
    </row>
    <row r="10" spans="1:6">
      <c r="A10" s="92" t="s">
        <v>54</v>
      </c>
      <c r="B10" s="21" t="s">
        <v>403</v>
      </c>
      <c r="C10" s="4"/>
      <c r="D10" s="19" t="s">
        <v>55</v>
      </c>
      <c r="E10" s="9">
        <v>2</v>
      </c>
      <c r="F10" s="34"/>
    </row>
    <row r="11" spans="1:6">
      <c r="A11" s="92" t="s">
        <v>54</v>
      </c>
      <c r="B11" s="21" t="s">
        <v>404</v>
      </c>
      <c r="C11" s="21" t="s">
        <v>404</v>
      </c>
      <c r="D11" s="19" t="s">
        <v>55</v>
      </c>
      <c r="E11" s="9">
        <v>2</v>
      </c>
      <c r="F11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topLeftCell="C1" workbookViewId="0">
      <pane ySplit="2" topLeftCell="A3" activePane="bottomLeft" state="frozen"/>
      <selection activeCell="C1" sqref="C1"/>
      <selection pane="bottomLeft" activeCell="I7" sqref="I7"/>
    </sheetView>
  </sheetViews>
  <sheetFormatPr defaultRowHeight="15"/>
  <cols>
    <col min="1" max="1" width="10.42578125" customWidth="1"/>
    <col min="2" max="2" width="9.85546875" style="1" bestFit="1" customWidth="1"/>
    <col min="3" max="3" width="10.5703125" customWidth="1"/>
    <col min="4" max="4" width="17.85546875" customWidth="1"/>
    <col min="5" max="5" width="11.7109375" customWidth="1"/>
    <col min="6" max="6" width="11.42578125" customWidth="1"/>
    <col min="8" max="8" width="11.85546875" customWidth="1"/>
    <col min="9" max="9" width="10.42578125" customWidth="1"/>
    <col min="10" max="10" width="13" customWidth="1"/>
    <col min="11" max="11" width="20.7109375" customWidth="1"/>
    <col min="12" max="12" width="20.7109375" style="1" customWidth="1"/>
    <col min="13" max="13" width="15.140625" customWidth="1"/>
    <col min="14" max="14" width="16.7109375" customWidth="1"/>
    <col min="15" max="15" width="19.28515625" customWidth="1"/>
    <col min="16" max="16" width="36.5703125" bestFit="1" customWidth="1"/>
  </cols>
  <sheetData>
    <row r="1" spans="1:16" ht="21">
      <c r="A1" s="4"/>
      <c r="B1" s="23"/>
      <c r="C1" s="114" t="s">
        <v>62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"/>
      <c r="P1" s="2"/>
    </row>
    <row r="2" spans="1:16">
      <c r="A2" s="4"/>
      <c r="B2" s="24" t="s">
        <v>38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1" t="s">
        <v>7</v>
      </c>
      <c r="K2" s="31" t="s">
        <v>8</v>
      </c>
      <c r="L2" s="31" t="s">
        <v>433</v>
      </c>
      <c r="M2" s="3" t="s">
        <v>27</v>
      </c>
      <c r="N2" s="3" t="s">
        <v>9</v>
      </c>
      <c r="O2" s="3" t="s">
        <v>10</v>
      </c>
      <c r="P2" s="3" t="s">
        <v>39</v>
      </c>
    </row>
    <row r="3" spans="1:16">
      <c r="B3" s="23">
        <v>1</v>
      </c>
      <c r="C3" s="8" t="s">
        <v>58</v>
      </c>
      <c r="D3" s="21" t="s">
        <v>472</v>
      </c>
      <c r="E3" s="10">
        <f>I3/453</f>
        <v>2.0485651214128033</v>
      </c>
      <c r="F3" s="9" t="s">
        <v>59</v>
      </c>
      <c r="G3" s="9" t="s">
        <v>28</v>
      </c>
      <c r="H3" s="115">
        <v>32</v>
      </c>
      <c r="I3" s="9">
        <v>928</v>
      </c>
      <c r="J3" s="95">
        <v>43326</v>
      </c>
      <c r="K3" s="51"/>
      <c r="L3" s="103">
        <v>43889</v>
      </c>
      <c r="M3" s="4"/>
      <c r="N3" s="105">
        <v>43952</v>
      </c>
      <c r="O3" s="4"/>
      <c r="P3" s="4"/>
    </row>
    <row r="4" spans="1:16">
      <c r="B4" s="23">
        <v>2</v>
      </c>
      <c r="C4" s="8" t="s">
        <v>58</v>
      </c>
      <c r="D4" s="21" t="s">
        <v>472</v>
      </c>
      <c r="E4" s="10">
        <f t="shared" ref="E4:E13" si="0">I4/453</f>
        <v>9.2715231788079472E-2</v>
      </c>
      <c r="F4" s="45" t="s">
        <v>59</v>
      </c>
      <c r="G4" s="45" t="s">
        <v>28</v>
      </c>
      <c r="H4" s="116"/>
      <c r="I4" s="45">
        <v>42</v>
      </c>
      <c r="J4" s="97">
        <v>43405</v>
      </c>
      <c r="K4" s="45"/>
      <c r="L4" s="45"/>
      <c r="M4" s="44"/>
      <c r="N4" s="45"/>
      <c r="O4" s="44"/>
      <c r="P4" s="4"/>
    </row>
    <row r="5" spans="1:16">
      <c r="B5" s="23">
        <v>3</v>
      </c>
      <c r="C5" s="8" t="s">
        <v>58</v>
      </c>
      <c r="D5" s="21" t="s">
        <v>472</v>
      </c>
      <c r="E5" s="10">
        <f t="shared" si="0"/>
        <v>2.2030905077262695</v>
      </c>
      <c r="F5" s="45" t="s">
        <v>59</v>
      </c>
      <c r="G5" s="45" t="s">
        <v>14</v>
      </c>
      <c r="H5" s="117">
        <v>42</v>
      </c>
      <c r="I5" s="45">
        <v>998</v>
      </c>
      <c r="J5" s="97">
        <v>43405</v>
      </c>
      <c r="K5" s="104"/>
      <c r="L5" s="104"/>
      <c r="M5" s="44"/>
      <c r="N5" s="45"/>
      <c r="O5" s="44"/>
      <c r="P5" s="4"/>
    </row>
    <row r="6" spans="1:16">
      <c r="B6" s="23">
        <v>4</v>
      </c>
      <c r="C6" s="8" t="s">
        <v>58</v>
      </c>
      <c r="D6" s="21" t="s">
        <v>472</v>
      </c>
      <c r="E6" s="10">
        <f t="shared" si="0"/>
        <v>0.44150110375275936</v>
      </c>
      <c r="F6" s="45" t="s">
        <v>59</v>
      </c>
      <c r="G6" s="51" t="s">
        <v>14</v>
      </c>
      <c r="H6" s="118"/>
      <c r="I6" s="9">
        <v>200</v>
      </c>
      <c r="J6" s="94">
        <v>43464</v>
      </c>
      <c r="K6" s="9"/>
      <c r="L6" s="9"/>
      <c r="M6" s="4"/>
      <c r="N6" s="9"/>
      <c r="O6" s="4"/>
      <c r="P6" s="4"/>
    </row>
    <row r="7" spans="1:16">
      <c r="B7" s="23">
        <v>5</v>
      </c>
      <c r="C7" s="8"/>
      <c r="D7" s="4"/>
      <c r="E7" s="10">
        <f t="shared" si="0"/>
        <v>0</v>
      </c>
      <c r="F7" s="9"/>
      <c r="G7" s="9"/>
      <c r="H7" s="9"/>
      <c r="I7" s="9"/>
      <c r="J7" s="95"/>
      <c r="K7" s="9"/>
      <c r="L7" s="9"/>
      <c r="M7" s="4"/>
      <c r="N7" s="9"/>
      <c r="O7" s="4"/>
      <c r="P7" s="4"/>
    </row>
    <row r="8" spans="1:16">
      <c r="B8" s="23">
        <v>6</v>
      </c>
      <c r="C8" s="8"/>
      <c r="D8" s="4"/>
      <c r="E8" s="10">
        <f t="shared" si="0"/>
        <v>0</v>
      </c>
      <c r="F8" s="9"/>
      <c r="G8" s="9"/>
      <c r="H8" s="9"/>
      <c r="I8" s="9"/>
      <c r="J8" s="95"/>
      <c r="K8" s="9"/>
      <c r="L8" s="9"/>
      <c r="M8" s="4"/>
      <c r="N8" s="9"/>
      <c r="O8" s="4"/>
      <c r="P8" s="4"/>
    </row>
    <row r="9" spans="1:16">
      <c r="B9" s="23">
        <v>7</v>
      </c>
      <c r="C9" s="8"/>
      <c r="D9" s="4"/>
      <c r="E9" s="10">
        <f t="shared" si="0"/>
        <v>0</v>
      </c>
      <c r="F9" s="9"/>
      <c r="G9" s="9"/>
      <c r="H9" s="9"/>
      <c r="I9" s="9"/>
      <c r="J9" s="95"/>
      <c r="K9" s="9"/>
      <c r="L9" s="9"/>
      <c r="M9" s="4"/>
      <c r="N9" s="9"/>
      <c r="O9" s="4"/>
      <c r="P9" s="4"/>
    </row>
    <row r="10" spans="1:16">
      <c r="B10" s="23">
        <v>8</v>
      </c>
      <c r="C10" s="8"/>
      <c r="D10" s="4"/>
      <c r="E10" s="10">
        <f t="shared" si="0"/>
        <v>0</v>
      </c>
      <c r="F10" s="9"/>
      <c r="G10" s="9"/>
      <c r="H10" s="9"/>
      <c r="I10" s="9"/>
      <c r="J10" s="95"/>
      <c r="K10" s="9"/>
      <c r="L10" s="9"/>
      <c r="M10" s="4"/>
      <c r="N10" s="9"/>
      <c r="O10" s="4"/>
      <c r="P10" s="4"/>
    </row>
    <row r="11" spans="1:16">
      <c r="B11" s="23">
        <v>9</v>
      </c>
      <c r="C11" s="8"/>
      <c r="D11" s="4"/>
      <c r="E11" s="10">
        <f t="shared" si="0"/>
        <v>0</v>
      </c>
      <c r="F11" s="9"/>
      <c r="G11" s="9"/>
      <c r="H11" s="9"/>
      <c r="I11" s="9"/>
      <c r="J11" s="95"/>
      <c r="K11" s="9"/>
      <c r="L11" s="9"/>
      <c r="M11" s="4"/>
      <c r="N11" s="9"/>
      <c r="O11" s="4"/>
      <c r="P11" s="4"/>
    </row>
    <row r="12" spans="1:16">
      <c r="B12" s="23">
        <v>10</v>
      </c>
      <c r="C12" s="8"/>
      <c r="D12" s="4"/>
      <c r="E12" s="10">
        <f t="shared" si="0"/>
        <v>0</v>
      </c>
      <c r="F12" s="9"/>
      <c r="G12" s="9"/>
      <c r="H12" s="9"/>
      <c r="I12" s="9"/>
      <c r="J12" s="95"/>
      <c r="K12" s="9"/>
      <c r="L12" s="9"/>
      <c r="M12" s="4"/>
      <c r="N12" s="9"/>
      <c r="O12" s="4"/>
      <c r="P12" s="4"/>
    </row>
    <row r="13" spans="1:16">
      <c r="B13" s="23">
        <v>11</v>
      </c>
      <c r="C13" s="8"/>
      <c r="D13" s="4"/>
      <c r="E13" s="10">
        <f t="shared" si="0"/>
        <v>0</v>
      </c>
      <c r="F13" s="9"/>
      <c r="G13" s="9"/>
      <c r="H13" s="9"/>
      <c r="I13" s="9"/>
      <c r="J13" s="95"/>
      <c r="K13" s="9"/>
      <c r="L13" s="9"/>
      <c r="M13" s="4"/>
      <c r="N13" s="9"/>
      <c r="O13" s="4"/>
      <c r="P13" s="4"/>
    </row>
    <row r="14" spans="1:16" ht="18.75">
      <c r="B14" s="23"/>
      <c r="C14" s="6" t="s">
        <v>26</v>
      </c>
      <c r="D14" s="7"/>
      <c r="E14" s="11">
        <f>SUM(E3:E13)</f>
        <v>4.7858719646799113</v>
      </c>
      <c r="F14" s="12"/>
      <c r="G14" s="12"/>
      <c r="H14" s="13">
        <f>SUM(H3:H13)</f>
        <v>74</v>
      </c>
      <c r="I14" s="13">
        <f>SUM(I3:I13)</f>
        <v>2168</v>
      </c>
      <c r="J14" s="12"/>
      <c r="K14" s="7"/>
      <c r="L14" s="7"/>
      <c r="M14" s="7"/>
      <c r="N14" s="7"/>
      <c r="O14" s="7"/>
      <c r="P14" s="7"/>
    </row>
    <row r="16" spans="1:16">
      <c r="A16" s="61" t="s">
        <v>441</v>
      </c>
      <c r="B16" s="61"/>
      <c r="C16" s="61" t="s">
        <v>438</v>
      </c>
      <c r="D16" s="61" t="s">
        <v>439</v>
      </c>
      <c r="E16" s="61" t="s">
        <v>440</v>
      </c>
    </row>
    <row r="17" spans="1:5">
      <c r="B17" s="61" t="s">
        <v>347</v>
      </c>
      <c r="C17" s="96">
        <v>43906</v>
      </c>
      <c r="D17" s="96">
        <v>43906</v>
      </c>
      <c r="E17" s="96">
        <v>43906</v>
      </c>
    </row>
    <row r="18" spans="1:5">
      <c r="A18" s="61"/>
    </row>
  </sheetData>
  <mergeCells count="3">
    <mergeCell ref="C1:N1"/>
    <mergeCell ref="H3:H4"/>
    <mergeCell ref="H5:H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H15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J17" sqref="J17"/>
    </sheetView>
  </sheetViews>
  <sheetFormatPr defaultRowHeight="15"/>
  <cols>
    <col min="1" max="1" width="6.42578125" style="4" customWidth="1"/>
    <col min="2" max="2" width="11.5703125" style="4" bestFit="1" customWidth="1"/>
    <col min="3" max="3" width="14.140625" style="4" customWidth="1"/>
    <col min="4" max="4" width="12.5703125" style="4" customWidth="1"/>
    <col min="5" max="5" width="12.42578125" style="4" customWidth="1"/>
    <col min="6" max="7" width="13.7109375" style="4" customWidth="1"/>
    <col min="8" max="8" width="10.42578125" style="4" customWidth="1"/>
    <col min="9" max="9" width="12.140625" style="4" customWidth="1"/>
    <col min="10" max="10" width="32.7109375" style="4" bestFit="1" customWidth="1"/>
    <col min="11" max="13" width="27.42578125" style="4" customWidth="1"/>
    <col min="14" max="14" width="29.140625" style="4" bestFit="1" customWidth="1"/>
    <col min="15" max="15" width="16.85546875" style="4" bestFit="1" customWidth="1"/>
    <col min="16" max="16" width="21.5703125" style="4" bestFit="1" customWidth="1"/>
    <col min="17" max="17" width="13.5703125" style="4" bestFit="1" customWidth="1"/>
    <col min="18" max="18" width="14" style="4" bestFit="1" customWidth="1"/>
    <col min="19" max="19" width="20" style="4" bestFit="1" customWidth="1"/>
    <col min="20" max="20" width="19.5703125" style="4" bestFit="1" customWidth="1"/>
    <col min="21" max="21" width="18.42578125" style="4" customWidth="1"/>
    <col min="22" max="22" width="26" style="4" bestFit="1" customWidth="1"/>
    <col min="23" max="24" width="26" style="4" customWidth="1"/>
    <col min="25" max="25" width="42.42578125" style="4" bestFit="1" customWidth="1"/>
    <col min="26" max="26" width="43" style="4" bestFit="1" customWidth="1"/>
    <col min="27" max="27" width="35" style="4" bestFit="1" customWidth="1"/>
    <col min="28" max="28" width="43.85546875" style="4" customWidth="1"/>
    <col min="29" max="29" width="33" style="4" customWidth="1"/>
    <col min="30" max="30" width="41.140625" style="4" bestFit="1" customWidth="1"/>
    <col min="31" max="31" width="36.85546875" style="4" customWidth="1"/>
    <col min="32" max="32" width="51.28515625" style="4" customWidth="1"/>
    <col min="33" max="33" width="19.7109375" style="4" customWidth="1"/>
    <col min="34" max="268" width="9.140625" style="4" customWidth="1"/>
  </cols>
  <sheetData>
    <row r="1" spans="1:268" ht="21">
      <c r="A1" s="23"/>
      <c r="B1" s="114" t="s">
        <v>69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80"/>
      <c r="U1" s="80"/>
      <c r="V1" s="2"/>
      <c r="W1" s="2"/>
      <c r="X1" s="2"/>
      <c r="Y1" s="2"/>
      <c r="Z1" s="17"/>
      <c r="AA1" s="17"/>
      <c r="AB1" s="17"/>
      <c r="AC1" s="17"/>
      <c r="AD1" s="17"/>
      <c r="AE1" s="17"/>
      <c r="AF1" s="17"/>
    </row>
    <row r="2" spans="1:268" s="30" customFormat="1" ht="31.5">
      <c r="A2" s="27" t="s">
        <v>38</v>
      </c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299</v>
      </c>
      <c r="K2" s="28" t="s">
        <v>415</v>
      </c>
      <c r="L2" s="28" t="s">
        <v>301</v>
      </c>
      <c r="M2" s="28" t="s">
        <v>302</v>
      </c>
      <c r="N2" s="28" t="s">
        <v>303</v>
      </c>
      <c r="O2" s="28" t="s">
        <v>188</v>
      </c>
      <c r="P2" s="28" t="s">
        <v>189</v>
      </c>
      <c r="Q2" s="28" t="s">
        <v>33</v>
      </c>
      <c r="R2" s="28" t="s">
        <v>27</v>
      </c>
      <c r="S2" s="28" t="s">
        <v>9</v>
      </c>
      <c r="T2" s="83" t="s">
        <v>426</v>
      </c>
      <c r="U2" s="83" t="s">
        <v>427</v>
      </c>
      <c r="V2" s="83" t="s">
        <v>430</v>
      </c>
      <c r="W2" s="83" t="s">
        <v>429</v>
      </c>
      <c r="X2" s="83" t="s">
        <v>435</v>
      </c>
      <c r="Y2" s="28" t="s">
        <v>37</v>
      </c>
      <c r="Z2" s="73" t="s">
        <v>319</v>
      </c>
      <c r="AA2" s="73" t="s">
        <v>318</v>
      </c>
      <c r="AB2" s="73" t="s">
        <v>317</v>
      </c>
      <c r="AC2" s="73" t="s">
        <v>316</v>
      </c>
      <c r="AD2" s="73" t="s">
        <v>313</v>
      </c>
      <c r="AE2" s="73" t="s">
        <v>311</v>
      </c>
      <c r="AF2" s="73" t="s">
        <v>310</v>
      </c>
      <c r="AG2" s="5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</row>
    <row r="3" spans="1:268" ht="21" customHeight="1">
      <c r="A3" s="24">
        <v>1</v>
      </c>
      <c r="B3" s="8" t="s">
        <v>11</v>
      </c>
      <c r="C3" s="4" t="s">
        <v>12</v>
      </c>
      <c r="D3" s="9">
        <v>1.38</v>
      </c>
      <c r="E3" s="9" t="s">
        <v>13</v>
      </c>
      <c r="F3" s="9" t="s">
        <v>14</v>
      </c>
      <c r="G3" s="9">
        <v>20</v>
      </c>
      <c r="H3" s="9">
        <v>470</v>
      </c>
      <c r="I3" s="99">
        <v>42370</v>
      </c>
      <c r="J3" s="95">
        <v>43230</v>
      </c>
      <c r="K3" s="94">
        <v>43670</v>
      </c>
      <c r="L3" s="52">
        <v>43393</v>
      </c>
      <c r="M3" s="52" t="s">
        <v>219</v>
      </c>
      <c r="N3" s="52" t="s">
        <v>223</v>
      </c>
      <c r="O3" s="41">
        <v>43374</v>
      </c>
      <c r="P3" s="19" t="s">
        <v>230</v>
      </c>
      <c r="R3" s="49" t="s">
        <v>266</v>
      </c>
      <c r="S3" s="21" t="s">
        <v>416</v>
      </c>
      <c r="T3" s="122" t="s">
        <v>425</v>
      </c>
      <c r="U3" s="122" t="s">
        <v>428</v>
      </c>
      <c r="V3" s="125" t="s">
        <v>432</v>
      </c>
      <c r="W3" s="119" t="s">
        <v>431</v>
      </c>
      <c r="X3" s="119"/>
      <c r="Y3" s="21" t="s">
        <v>306</v>
      </c>
      <c r="Z3" s="21" t="s">
        <v>307</v>
      </c>
      <c r="AA3" s="21" t="s">
        <v>308</v>
      </c>
      <c r="AB3" s="21" t="s">
        <v>309</v>
      </c>
      <c r="AC3" s="21" t="s">
        <v>315</v>
      </c>
      <c r="AD3" s="21" t="s">
        <v>314</v>
      </c>
      <c r="AE3" s="21" t="s">
        <v>312</v>
      </c>
      <c r="AF3" s="21" t="s">
        <v>305</v>
      </c>
    </row>
    <row r="4" spans="1:268" ht="21" customHeight="1">
      <c r="A4" s="24">
        <v>2</v>
      </c>
      <c r="B4" s="8" t="s">
        <v>11</v>
      </c>
      <c r="C4" s="4" t="s">
        <v>12</v>
      </c>
      <c r="D4" s="10">
        <f t="shared" ref="D4:D13" si="0">H4/340.31</f>
        <v>1.8159913020481326</v>
      </c>
      <c r="E4" s="9" t="s">
        <v>13</v>
      </c>
      <c r="F4" s="9" t="s">
        <v>15</v>
      </c>
      <c r="G4" s="9">
        <v>35</v>
      </c>
      <c r="H4" s="9">
        <v>618</v>
      </c>
      <c r="I4" s="99">
        <v>42370</v>
      </c>
      <c r="J4" s="95">
        <v>43230</v>
      </c>
      <c r="K4" s="94">
        <v>43671</v>
      </c>
      <c r="L4" s="52">
        <v>43393</v>
      </c>
      <c r="M4" s="52" t="s">
        <v>219</v>
      </c>
      <c r="N4" s="52" t="s">
        <v>224</v>
      </c>
      <c r="O4" s="41">
        <v>43375</v>
      </c>
      <c r="P4" s="19" t="s">
        <v>230</v>
      </c>
      <c r="R4" s="49" t="s">
        <v>266</v>
      </c>
      <c r="S4" s="21" t="s">
        <v>416</v>
      </c>
      <c r="T4" s="123"/>
      <c r="U4" s="123"/>
      <c r="V4" s="126"/>
      <c r="W4" s="120"/>
      <c r="X4" s="120"/>
    </row>
    <row r="5" spans="1:268" ht="21" customHeight="1">
      <c r="A5" s="24">
        <v>3</v>
      </c>
      <c r="B5" s="8" t="s">
        <v>11</v>
      </c>
      <c r="C5" s="4" t="s">
        <v>12</v>
      </c>
      <c r="D5" s="10">
        <f t="shared" si="0"/>
        <v>2.35373629925656</v>
      </c>
      <c r="E5" s="9" t="s">
        <v>13</v>
      </c>
      <c r="F5" s="9" t="s">
        <v>16</v>
      </c>
      <c r="G5" s="9">
        <v>37</v>
      </c>
      <c r="H5" s="9">
        <v>801</v>
      </c>
      <c r="I5" s="99">
        <v>42370</v>
      </c>
      <c r="J5" s="95">
        <v>43261</v>
      </c>
      <c r="K5" s="94">
        <v>43673</v>
      </c>
      <c r="L5" s="52">
        <v>43394</v>
      </c>
      <c r="M5" s="52" t="s">
        <v>220</v>
      </c>
      <c r="N5" s="52" t="s">
        <v>225</v>
      </c>
      <c r="O5" s="41">
        <v>43376</v>
      </c>
      <c r="P5" s="19" t="s">
        <v>230</v>
      </c>
      <c r="R5" s="49" t="s">
        <v>266</v>
      </c>
      <c r="S5" s="21" t="s">
        <v>416</v>
      </c>
      <c r="T5" s="123"/>
      <c r="U5" s="123"/>
      <c r="V5" s="126"/>
      <c r="W5" s="120"/>
      <c r="X5" s="120"/>
    </row>
    <row r="6" spans="1:268" ht="21" customHeight="1">
      <c r="A6" s="24">
        <v>4</v>
      </c>
      <c r="B6" s="8" t="s">
        <v>11</v>
      </c>
      <c r="C6" s="4" t="s">
        <v>12</v>
      </c>
      <c r="D6" s="10">
        <f t="shared" si="0"/>
        <v>2.6799094942846229</v>
      </c>
      <c r="E6" s="9" t="s">
        <v>13</v>
      </c>
      <c r="F6" s="9" t="s">
        <v>17</v>
      </c>
      <c r="G6" s="9">
        <v>39</v>
      </c>
      <c r="H6" s="9">
        <v>912</v>
      </c>
      <c r="I6" s="99">
        <v>42370</v>
      </c>
      <c r="J6" s="95">
        <v>43261</v>
      </c>
      <c r="K6" s="94">
        <v>43674</v>
      </c>
      <c r="L6" s="52">
        <v>43394</v>
      </c>
      <c r="M6" s="52" t="s">
        <v>220</v>
      </c>
      <c r="N6" s="52" t="s">
        <v>229</v>
      </c>
      <c r="O6" s="41">
        <v>43377</v>
      </c>
      <c r="P6" s="19" t="s">
        <v>230</v>
      </c>
      <c r="R6" s="49" t="s">
        <v>266</v>
      </c>
      <c r="S6" s="21" t="s">
        <v>417</v>
      </c>
      <c r="T6" s="123"/>
      <c r="U6" s="123"/>
      <c r="V6" s="126"/>
      <c r="W6" s="120"/>
      <c r="X6" s="120"/>
    </row>
    <row r="7" spans="1:268" ht="21" customHeight="1">
      <c r="A7" s="24">
        <v>5</v>
      </c>
      <c r="B7" s="8" t="s">
        <v>11</v>
      </c>
      <c r="C7" s="4" t="s">
        <v>12</v>
      </c>
      <c r="D7" s="10">
        <f t="shared" si="0"/>
        <v>2.8797273074549676</v>
      </c>
      <c r="E7" s="9" t="s">
        <v>13</v>
      </c>
      <c r="F7" s="9" t="s">
        <v>18</v>
      </c>
      <c r="G7" s="9">
        <v>50</v>
      </c>
      <c r="H7" s="9">
        <v>980</v>
      </c>
      <c r="I7" s="99">
        <v>42370</v>
      </c>
      <c r="J7" s="95">
        <v>40369</v>
      </c>
      <c r="K7" s="95">
        <v>43473</v>
      </c>
      <c r="L7" s="52">
        <v>43395</v>
      </c>
      <c r="M7" s="52" t="s">
        <v>221</v>
      </c>
      <c r="N7" s="52" t="s">
        <v>228</v>
      </c>
      <c r="O7" s="41">
        <v>43378</v>
      </c>
      <c r="P7" s="19" t="s">
        <v>230</v>
      </c>
      <c r="R7" s="49" t="s">
        <v>266</v>
      </c>
      <c r="S7" s="21" t="s">
        <v>417</v>
      </c>
      <c r="T7" s="123"/>
      <c r="U7" s="123"/>
      <c r="V7" s="126"/>
      <c r="W7" s="120"/>
      <c r="X7" s="120"/>
      <c r="Y7" s="21"/>
      <c r="Z7" s="21"/>
    </row>
    <row r="8" spans="1:268" ht="21" customHeight="1">
      <c r="A8" s="24">
        <v>6</v>
      </c>
      <c r="B8" s="8" t="s">
        <v>11</v>
      </c>
      <c r="C8" s="4" t="s">
        <v>12</v>
      </c>
      <c r="D8" s="10">
        <f t="shared" si="0"/>
        <v>3.3116864035732125</v>
      </c>
      <c r="E8" s="9" t="s">
        <v>13</v>
      </c>
      <c r="F8" s="9" t="s">
        <v>19</v>
      </c>
      <c r="G8" s="9">
        <v>51</v>
      </c>
      <c r="H8" s="9">
        <v>1127</v>
      </c>
      <c r="I8" s="99">
        <v>42370</v>
      </c>
      <c r="J8" s="95">
        <v>40369</v>
      </c>
      <c r="K8" s="95">
        <v>43504</v>
      </c>
      <c r="L8" s="52">
        <v>43396</v>
      </c>
      <c r="M8" s="52" t="s">
        <v>221</v>
      </c>
      <c r="N8" s="52" t="s">
        <v>227</v>
      </c>
      <c r="O8" s="41">
        <v>43379</v>
      </c>
      <c r="P8" s="19" t="s">
        <v>230</v>
      </c>
      <c r="R8" s="49" t="s">
        <v>266</v>
      </c>
      <c r="S8" s="21" t="s">
        <v>417</v>
      </c>
      <c r="T8" s="123"/>
      <c r="U8" s="123"/>
      <c r="V8" s="126"/>
      <c r="W8" s="120"/>
      <c r="X8" s="120"/>
    </row>
    <row r="9" spans="1:268" ht="21" customHeight="1">
      <c r="A9" s="24">
        <v>7</v>
      </c>
      <c r="B9" s="8" t="s">
        <v>11</v>
      </c>
      <c r="C9" s="4" t="s">
        <v>12</v>
      </c>
      <c r="D9" s="10">
        <f t="shared" si="0"/>
        <v>3.8112309364990744</v>
      </c>
      <c r="E9" s="9" t="s">
        <v>13</v>
      </c>
      <c r="F9" s="9" t="s">
        <v>20</v>
      </c>
      <c r="G9" s="9">
        <v>58</v>
      </c>
      <c r="H9" s="9">
        <v>1297</v>
      </c>
      <c r="I9" s="99">
        <v>42370</v>
      </c>
      <c r="J9" s="98">
        <v>43389</v>
      </c>
      <c r="K9" s="98">
        <v>43532</v>
      </c>
      <c r="L9" s="52">
        <v>43399</v>
      </c>
      <c r="M9" s="52" t="s">
        <v>222</v>
      </c>
      <c r="N9" s="52" t="s">
        <v>226</v>
      </c>
      <c r="O9" s="41">
        <v>43380</v>
      </c>
      <c r="P9" s="19" t="s">
        <v>230</v>
      </c>
      <c r="R9" s="49" t="s">
        <v>266</v>
      </c>
      <c r="S9" s="21" t="s">
        <v>417</v>
      </c>
      <c r="T9" s="123"/>
      <c r="U9" s="124"/>
      <c r="V9" s="127"/>
      <c r="W9" s="121"/>
      <c r="X9" s="120"/>
      <c r="Y9" s="21" t="s">
        <v>304</v>
      </c>
      <c r="Z9" s="21" t="s">
        <v>320</v>
      </c>
      <c r="AA9" s="21" t="s">
        <v>308</v>
      </c>
      <c r="AB9" s="21" t="s">
        <v>309</v>
      </c>
      <c r="AC9" s="21" t="s">
        <v>315</v>
      </c>
      <c r="AD9" s="21" t="s">
        <v>314</v>
      </c>
      <c r="AE9" s="21" t="s">
        <v>312</v>
      </c>
      <c r="AF9" s="21" t="s">
        <v>305</v>
      </c>
    </row>
    <row r="10" spans="1:268">
      <c r="A10" s="24">
        <v>8</v>
      </c>
      <c r="B10" s="8" t="s">
        <v>11</v>
      </c>
      <c r="C10" s="4" t="s">
        <v>12</v>
      </c>
      <c r="D10" s="10">
        <f t="shared" si="0"/>
        <v>1.4016631894449179</v>
      </c>
      <c r="E10" s="9" t="s">
        <v>13</v>
      </c>
      <c r="F10" s="9" t="s">
        <v>21</v>
      </c>
      <c r="G10" s="9">
        <v>23</v>
      </c>
      <c r="H10" s="9">
        <v>477</v>
      </c>
      <c r="I10" s="99">
        <v>42370</v>
      </c>
      <c r="J10" s="95">
        <v>43321</v>
      </c>
      <c r="K10" s="95">
        <v>43592</v>
      </c>
      <c r="L10" s="52"/>
      <c r="M10" s="52"/>
      <c r="N10" s="52"/>
      <c r="O10" s="34" t="s">
        <v>234</v>
      </c>
      <c r="P10" s="41" t="s">
        <v>187</v>
      </c>
      <c r="Q10" s="18">
        <v>43739</v>
      </c>
      <c r="R10" s="53" t="s">
        <v>231</v>
      </c>
      <c r="S10" s="84" t="s">
        <v>267</v>
      </c>
      <c r="T10" s="89"/>
      <c r="U10" s="86"/>
      <c r="X10" s="120"/>
    </row>
    <row r="11" spans="1:268">
      <c r="A11" s="24">
        <v>9</v>
      </c>
      <c r="B11" s="8" t="s">
        <v>11</v>
      </c>
      <c r="C11" s="4" t="s">
        <v>12</v>
      </c>
      <c r="D11" s="10">
        <f t="shared" si="0"/>
        <v>3.191208016220505</v>
      </c>
      <c r="E11" s="9" t="s">
        <v>13</v>
      </c>
      <c r="F11" s="9" t="s">
        <v>22</v>
      </c>
      <c r="G11" s="9">
        <v>46</v>
      </c>
      <c r="H11" s="9">
        <v>1086</v>
      </c>
      <c r="I11" s="99">
        <v>42370</v>
      </c>
      <c r="J11" s="95">
        <v>43321</v>
      </c>
      <c r="K11" s="94">
        <v>43531</v>
      </c>
      <c r="L11" s="41"/>
      <c r="M11" s="41"/>
      <c r="N11" s="41"/>
      <c r="O11" s="34" t="s">
        <v>234</v>
      </c>
      <c r="P11" s="41" t="s">
        <v>187</v>
      </c>
      <c r="Q11" s="18">
        <v>43739</v>
      </c>
      <c r="R11" s="53" t="s">
        <v>232</v>
      </c>
      <c r="S11" s="84" t="s">
        <v>267</v>
      </c>
      <c r="T11" s="89"/>
      <c r="U11" s="86"/>
      <c r="X11" s="120"/>
    </row>
    <row r="12" spans="1:268">
      <c r="A12" s="24">
        <v>10</v>
      </c>
      <c r="B12" s="8" t="s">
        <v>11</v>
      </c>
      <c r="C12" s="4" t="s">
        <v>12</v>
      </c>
      <c r="D12" s="10">
        <f t="shared" si="0"/>
        <v>3.7377685051864478</v>
      </c>
      <c r="E12" s="9" t="s">
        <v>13</v>
      </c>
      <c r="F12" s="9" t="s">
        <v>23</v>
      </c>
      <c r="G12" s="9">
        <v>54</v>
      </c>
      <c r="H12" s="9">
        <v>1272</v>
      </c>
      <c r="I12" s="99">
        <v>42370</v>
      </c>
      <c r="J12" s="95">
        <v>43321</v>
      </c>
      <c r="K12" s="94" t="s">
        <v>300</v>
      </c>
      <c r="L12" s="41"/>
      <c r="M12" s="41"/>
      <c r="N12" s="41"/>
      <c r="O12" s="34" t="s">
        <v>234</v>
      </c>
      <c r="P12" s="41" t="s">
        <v>187</v>
      </c>
      <c r="Q12" s="18">
        <v>43739</v>
      </c>
      <c r="R12" s="53" t="s">
        <v>233</v>
      </c>
      <c r="S12" s="84" t="s">
        <v>267</v>
      </c>
      <c r="T12" s="89"/>
      <c r="U12" s="86"/>
      <c r="X12" s="121"/>
    </row>
    <row r="13" spans="1:268">
      <c r="A13" s="24">
        <v>11</v>
      </c>
      <c r="B13" s="8" t="s">
        <v>24</v>
      </c>
      <c r="C13" s="4" t="s">
        <v>25</v>
      </c>
      <c r="D13" s="10">
        <f t="shared" si="0"/>
        <v>5.8769945050101378E-2</v>
      </c>
      <c r="E13" s="9" t="s">
        <v>13</v>
      </c>
      <c r="F13" s="9" t="s">
        <v>14</v>
      </c>
      <c r="G13" s="9">
        <v>1</v>
      </c>
      <c r="H13" s="9">
        <v>20</v>
      </c>
      <c r="I13" s="99">
        <v>42442</v>
      </c>
      <c r="J13" s="95"/>
      <c r="K13" s="9"/>
      <c r="L13" s="9"/>
      <c r="M13" s="9"/>
      <c r="N13" s="9"/>
      <c r="O13" s="9"/>
      <c r="P13" s="9"/>
      <c r="S13" s="85"/>
      <c r="T13" s="90"/>
      <c r="U13" s="87"/>
    </row>
    <row r="14" spans="1:268" ht="18.75">
      <c r="A14" s="25"/>
      <c r="B14" s="6" t="s">
        <v>26</v>
      </c>
      <c r="C14" s="7"/>
      <c r="D14" s="11">
        <f>SUM(D3:D13)</f>
        <v>26.621691399018541</v>
      </c>
      <c r="E14" s="12"/>
      <c r="F14" s="12"/>
      <c r="G14" s="13">
        <f>SUM(G3:G13)</f>
        <v>414</v>
      </c>
      <c r="H14" s="13">
        <f>SUM(H3:H13)</f>
        <v>9060</v>
      </c>
      <c r="I14" s="16"/>
      <c r="J14" s="7"/>
      <c r="K14" s="7"/>
      <c r="L14" s="7"/>
      <c r="M14" s="7"/>
      <c r="N14" s="7"/>
      <c r="O14" s="7"/>
      <c r="P14" s="7"/>
      <c r="Q14" s="7"/>
      <c r="R14" s="7"/>
      <c r="S14" s="7"/>
      <c r="T14" s="88"/>
      <c r="U14" s="7"/>
      <c r="V14" s="7"/>
      <c r="W14" s="7"/>
      <c r="X14" s="7"/>
      <c r="Y14" s="7"/>
    </row>
    <row r="15" spans="1:268" ht="15.75">
      <c r="G15" s="5"/>
      <c r="H15" s="5"/>
    </row>
  </sheetData>
  <mergeCells count="6">
    <mergeCell ref="X3:X12"/>
    <mergeCell ref="W3:W9"/>
    <mergeCell ref="B1:S1"/>
    <mergeCell ref="T3:T9"/>
    <mergeCell ref="U3:U9"/>
    <mergeCell ref="V3:V9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pane ySplit="2" topLeftCell="A3" activePane="bottomLeft" state="frozen"/>
      <selection pane="bottomLeft" activeCell="D22" sqref="D22"/>
    </sheetView>
  </sheetViews>
  <sheetFormatPr defaultRowHeight="15"/>
  <cols>
    <col min="1" max="1" width="6.5703125" customWidth="1"/>
    <col min="2" max="2" width="10.5703125" bestFit="1" customWidth="1"/>
    <col min="3" max="3" width="17.5703125" bestFit="1" customWidth="1"/>
    <col min="4" max="4" width="22.85546875" style="1" bestFit="1" customWidth="1"/>
    <col min="5" max="5" width="11.7109375" style="1" customWidth="1"/>
    <col min="6" max="6" width="9.5703125" customWidth="1"/>
    <col min="8" max="8" width="11.85546875" customWidth="1"/>
    <col min="9" max="9" width="9.28515625" customWidth="1"/>
    <col min="10" max="10" width="12.42578125" customWidth="1"/>
    <col min="11" max="11" width="14.5703125" style="1" bestFit="1" customWidth="1"/>
    <col min="12" max="12" width="15.140625" customWidth="1"/>
    <col min="13" max="13" width="11.140625" customWidth="1"/>
    <col min="14" max="14" width="19.28515625" customWidth="1"/>
  </cols>
  <sheetData>
    <row r="1" spans="1:19" ht="21">
      <c r="A1" s="23"/>
      <c r="B1" s="114" t="s">
        <v>64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"/>
      <c r="P1" s="42"/>
      <c r="Q1" s="43"/>
      <c r="R1" s="43"/>
      <c r="S1" s="43"/>
    </row>
    <row r="2" spans="1:19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6</v>
      </c>
      <c r="J2" s="3" t="s">
        <v>7</v>
      </c>
      <c r="K2" s="3" t="s">
        <v>433</v>
      </c>
      <c r="L2" s="3" t="s">
        <v>8</v>
      </c>
      <c r="M2" s="3" t="s">
        <v>27</v>
      </c>
      <c r="N2" s="3" t="s">
        <v>9</v>
      </c>
      <c r="O2" s="3" t="s">
        <v>10</v>
      </c>
      <c r="P2" s="3" t="s">
        <v>39</v>
      </c>
      <c r="Q2" s="128"/>
      <c r="R2" s="129"/>
      <c r="S2" s="129"/>
    </row>
    <row r="3" spans="1:19">
      <c r="A3" s="23">
        <v>1</v>
      </c>
      <c r="B3" s="22" t="s">
        <v>93</v>
      </c>
      <c r="C3" s="21" t="s">
        <v>94</v>
      </c>
      <c r="D3" s="21"/>
      <c r="E3" s="21"/>
      <c r="F3" s="9"/>
      <c r="G3" s="9"/>
      <c r="H3" s="19" t="s">
        <v>28</v>
      </c>
      <c r="I3" s="9">
        <v>1</v>
      </c>
      <c r="J3" s="102">
        <v>42747</v>
      </c>
      <c r="K3" s="33"/>
      <c r="L3" s="4"/>
      <c r="M3" s="4"/>
      <c r="N3" s="4"/>
      <c r="O3" s="4"/>
      <c r="P3" s="4"/>
    </row>
    <row r="4" spans="1:19">
      <c r="A4" s="23">
        <v>2</v>
      </c>
      <c r="B4" s="22" t="s">
        <v>95</v>
      </c>
      <c r="C4" s="21" t="s">
        <v>94</v>
      </c>
      <c r="D4" s="21"/>
      <c r="E4" s="21"/>
      <c r="F4" s="10"/>
      <c r="G4" s="9"/>
      <c r="H4" s="19" t="s">
        <v>14</v>
      </c>
      <c r="I4" s="9">
        <v>1</v>
      </c>
      <c r="J4" s="99">
        <v>42747</v>
      </c>
      <c r="K4" s="14"/>
      <c r="L4" s="4"/>
      <c r="M4" s="4"/>
      <c r="N4" s="4"/>
      <c r="O4" s="4"/>
      <c r="P4" s="4"/>
    </row>
    <row r="5" spans="1:19">
      <c r="A5" s="23">
        <v>3</v>
      </c>
      <c r="B5" s="22" t="s">
        <v>95</v>
      </c>
      <c r="C5" s="21" t="s">
        <v>94</v>
      </c>
      <c r="D5" s="21"/>
      <c r="E5" s="21"/>
      <c r="F5" s="10"/>
      <c r="G5" s="9"/>
      <c r="H5" s="19" t="s">
        <v>15</v>
      </c>
      <c r="I5" s="9">
        <v>1</v>
      </c>
      <c r="J5" s="99">
        <v>42747</v>
      </c>
      <c r="K5" s="14"/>
      <c r="L5" s="4"/>
      <c r="M5" s="4"/>
      <c r="N5" s="4"/>
      <c r="O5" s="4"/>
      <c r="P5" s="4"/>
    </row>
    <row r="6" spans="1:19">
      <c r="A6" s="23">
        <v>4</v>
      </c>
      <c r="B6" s="22" t="s">
        <v>96</v>
      </c>
      <c r="C6" s="4"/>
      <c r="D6" s="4"/>
      <c r="E6" s="4"/>
      <c r="F6" s="10"/>
      <c r="G6" s="9"/>
      <c r="H6" s="9" t="s">
        <v>167</v>
      </c>
      <c r="I6" s="9">
        <v>4</v>
      </c>
      <c r="J6" s="100">
        <v>43021</v>
      </c>
      <c r="K6" s="20"/>
      <c r="L6" s="4"/>
      <c r="M6" s="4"/>
      <c r="N6" s="4"/>
      <c r="O6" s="4"/>
      <c r="P6" s="4"/>
    </row>
    <row r="7" spans="1:19">
      <c r="A7" s="23">
        <v>5</v>
      </c>
      <c r="B7" s="8" t="s">
        <v>168</v>
      </c>
      <c r="C7" s="4" t="s">
        <v>169</v>
      </c>
      <c r="D7" s="4"/>
      <c r="E7" s="4" t="s">
        <v>42</v>
      </c>
      <c r="F7" s="10"/>
      <c r="G7" s="9"/>
      <c r="H7" s="9" t="s">
        <v>167</v>
      </c>
      <c r="I7" s="9">
        <v>1</v>
      </c>
      <c r="J7" s="100">
        <v>43021</v>
      </c>
      <c r="K7" s="20"/>
      <c r="L7" s="4"/>
      <c r="M7" s="4"/>
      <c r="N7" s="4"/>
      <c r="O7" s="4"/>
      <c r="P7" s="4"/>
    </row>
    <row r="8" spans="1:19">
      <c r="A8" s="23">
        <v>6</v>
      </c>
      <c r="B8" s="8" t="s">
        <v>168</v>
      </c>
      <c r="C8" s="21" t="s">
        <v>175</v>
      </c>
      <c r="D8" s="21"/>
      <c r="E8" s="21" t="s">
        <v>154</v>
      </c>
      <c r="F8" s="10"/>
      <c r="G8" s="9"/>
      <c r="H8" s="9" t="s">
        <v>167</v>
      </c>
      <c r="I8" s="9">
        <v>1</v>
      </c>
      <c r="J8" s="100">
        <v>43021</v>
      </c>
      <c r="K8" s="20"/>
      <c r="L8" s="4"/>
      <c r="M8" s="4"/>
      <c r="N8" s="4"/>
      <c r="O8" s="4"/>
      <c r="P8" s="4"/>
    </row>
    <row r="9" spans="1:19">
      <c r="A9" s="23">
        <v>7</v>
      </c>
      <c r="B9" s="22" t="s">
        <v>24</v>
      </c>
      <c r="C9" s="21" t="s">
        <v>25</v>
      </c>
      <c r="D9" s="21"/>
      <c r="E9" s="21" t="s">
        <v>154</v>
      </c>
      <c r="F9" s="10"/>
      <c r="G9" s="9"/>
      <c r="H9" s="19" t="s">
        <v>16</v>
      </c>
      <c r="I9" s="9">
        <v>10</v>
      </c>
      <c r="J9" s="99">
        <v>42954</v>
      </c>
      <c r="K9" s="14"/>
      <c r="L9" s="4"/>
      <c r="M9" s="4"/>
      <c r="N9" s="4"/>
      <c r="O9" s="4"/>
      <c r="P9" s="4"/>
    </row>
    <row r="10" spans="1:19">
      <c r="A10" s="23">
        <v>8</v>
      </c>
      <c r="B10" s="22" t="s">
        <v>54</v>
      </c>
      <c r="C10" s="21" t="s">
        <v>54</v>
      </c>
      <c r="D10" s="21" t="s">
        <v>176</v>
      </c>
      <c r="E10" s="4"/>
      <c r="F10" s="10"/>
      <c r="G10" s="9"/>
      <c r="H10" s="19" t="s">
        <v>15</v>
      </c>
      <c r="I10" s="9">
        <v>3</v>
      </c>
      <c r="J10" s="99">
        <v>42894</v>
      </c>
      <c r="K10" s="14"/>
      <c r="L10" s="4"/>
      <c r="M10" s="4"/>
      <c r="N10" s="4"/>
      <c r="O10" s="4"/>
      <c r="P10" s="4"/>
    </row>
    <row r="11" spans="1:19" s="1" customFormat="1">
      <c r="A11" s="23">
        <v>9</v>
      </c>
      <c r="B11" s="22" t="s">
        <v>44</v>
      </c>
      <c r="C11" s="21" t="s">
        <v>177</v>
      </c>
      <c r="D11" s="21" t="s">
        <v>178</v>
      </c>
      <c r="E11" s="4"/>
      <c r="F11" s="10"/>
      <c r="G11" s="9"/>
      <c r="H11" s="19" t="s">
        <v>15</v>
      </c>
      <c r="I11" s="9">
        <v>5</v>
      </c>
      <c r="J11" s="99">
        <v>42894</v>
      </c>
      <c r="K11" s="14"/>
      <c r="L11" s="4"/>
      <c r="M11" s="4"/>
      <c r="N11" s="4"/>
      <c r="O11" s="4"/>
      <c r="P11" s="4"/>
    </row>
    <row r="12" spans="1:19" s="1" customFormat="1">
      <c r="A12" s="23">
        <v>10</v>
      </c>
      <c r="B12" s="22" t="s">
        <v>93</v>
      </c>
      <c r="C12" s="21" t="s">
        <v>179</v>
      </c>
      <c r="D12" s="21"/>
      <c r="E12" s="4"/>
      <c r="F12" s="10"/>
      <c r="G12" s="9"/>
      <c r="H12" s="19" t="s">
        <v>28</v>
      </c>
      <c r="I12" s="9">
        <v>4</v>
      </c>
      <c r="J12" s="99">
        <v>41281</v>
      </c>
      <c r="K12" s="14"/>
      <c r="L12" s="4"/>
      <c r="M12" s="4"/>
      <c r="N12" s="4"/>
      <c r="O12" s="4"/>
      <c r="P12" s="4"/>
    </row>
    <row r="13" spans="1:19" s="1" customFormat="1">
      <c r="A13" s="23">
        <v>11</v>
      </c>
      <c r="B13" s="22" t="s">
        <v>180</v>
      </c>
      <c r="C13" s="21" t="s">
        <v>181</v>
      </c>
      <c r="D13" s="21"/>
      <c r="E13" s="4"/>
      <c r="F13" s="10"/>
      <c r="G13" s="9"/>
      <c r="H13" s="19" t="s">
        <v>14</v>
      </c>
      <c r="I13" s="9">
        <v>2</v>
      </c>
      <c r="J13" s="99">
        <v>41281</v>
      </c>
      <c r="K13" s="14"/>
      <c r="L13" s="4"/>
      <c r="M13" s="4"/>
      <c r="N13" s="4"/>
      <c r="O13" s="4"/>
      <c r="P13" s="4"/>
    </row>
    <row r="14" spans="1:19" s="1" customFormat="1">
      <c r="A14" s="23">
        <v>12</v>
      </c>
      <c r="B14" s="22" t="s">
        <v>58</v>
      </c>
      <c r="C14" s="21" t="s">
        <v>182</v>
      </c>
      <c r="D14" s="21"/>
      <c r="E14" s="4"/>
      <c r="F14" s="10"/>
      <c r="G14" s="9"/>
      <c r="H14" s="19" t="s">
        <v>14</v>
      </c>
      <c r="I14" s="9">
        <v>2</v>
      </c>
      <c r="J14" s="99">
        <v>41281</v>
      </c>
      <c r="K14" s="14"/>
      <c r="L14" s="4"/>
      <c r="M14" s="4"/>
      <c r="N14" s="4"/>
      <c r="O14" s="4"/>
      <c r="P14" s="4"/>
    </row>
    <row r="15" spans="1:19">
      <c r="A15" s="23">
        <v>13</v>
      </c>
      <c r="B15" s="22" t="s">
        <v>58</v>
      </c>
      <c r="C15" s="21" t="s">
        <v>183</v>
      </c>
      <c r="D15" s="4"/>
      <c r="E15" s="4"/>
      <c r="F15" s="10"/>
      <c r="G15" s="9"/>
      <c r="H15" s="19" t="s">
        <v>14</v>
      </c>
      <c r="I15" s="9">
        <v>1</v>
      </c>
      <c r="J15" s="99">
        <v>41281</v>
      </c>
      <c r="K15" s="14"/>
      <c r="L15" s="4"/>
      <c r="M15" s="4"/>
      <c r="N15" s="4"/>
      <c r="O15" s="4"/>
      <c r="P15" s="4"/>
    </row>
    <row r="16" spans="1:19">
      <c r="A16" s="23">
        <v>14</v>
      </c>
      <c r="B16" s="50" t="s">
        <v>387</v>
      </c>
      <c r="C16" s="4"/>
      <c r="D16" s="4"/>
      <c r="E16" s="4"/>
      <c r="F16" s="10"/>
      <c r="G16" s="9"/>
      <c r="H16" s="51" t="s">
        <v>28</v>
      </c>
      <c r="I16" s="9">
        <v>4</v>
      </c>
      <c r="J16" s="101">
        <v>43303</v>
      </c>
      <c r="K16" s="91">
        <v>43853</v>
      </c>
      <c r="L16" s="4"/>
      <c r="M16" s="4"/>
      <c r="N16" s="4"/>
      <c r="O16" s="4"/>
      <c r="P16" s="4"/>
    </row>
    <row r="17" spans="1:16">
      <c r="A17" s="23">
        <v>15</v>
      </c>
      <c r="B17" s="50" t="s">
        <v>387</v>
      </c>
      <c r="C17" s="49" t="s">
        <v>388</v>
      </c>
      <c r="D17" s="4"/>
      <c r="E17" s="4"/>
      <c r="F17" s="10"/>
      <c r="G17" s="9"/>
      <c r="H17" s="51" t="s">
        <v>28</v>
      </c>
      <c r="I17" s="9">
        <v>7</v>
      </c>
      <c r="J17" s="100">
        <v>43788</v>
      </c>
      <c r="K17" s="82"/>
      <c r="L17" s="4"/>
      <c r="M17" s="4"/>
      <c r="N17" s="4"/>
      <c r="O17" s="4"/>
      <c r="P17" s="4"/>
    </row>
    <row r="18" spans="1:16" s="1" customFormat="1">
      <c r="A18" s="23">
        <v>16</v>
      </c>
      <c r="B18" s="22" t="s">
        <v>387</v>
      </c>
      <c r="C18" s="21" t="s">
        <v>444</v>
      </c>
      <c r="D18" s="4"/>
      <c r="E18" s="4"/>
      <c r="F18" s="10"/>
      <c r="G18" s="9"/>
      <c r="H18" s="51"/>
      <c r="I18" s="9">
        <v>1</v>
      </c>
      <c r="J18" s="100">
        <v>43944</v>
      </c>
      <c r="K18" s="82"/>
      <c r="L18" s="4"/>
      <c r="M18" s="4"/>
      <c r="N18" s="4"/>
      <c r="O18" s="4"/>
      <c r="P18" s="4"/>
    </row>
    <row r="19" spans="1:16" ht="18.75">
      <c r="A19" s="23"/>
      <c r="B19" s="6" t="s">
        <v>26</v>
      </c>
      <c r="C19" s="7"/>
      <c r="D19" s="7"/>
      <c r="E19" s="7"/>
      <c r="F19" s="11">
        <f>SUM(F3:F17)</f>
        <v>0</v>
      </c>
      <c r="G19" s="12"/>
      <c r="H19" s="12"/>
      <c r="I19" s="13">
        <f>SUM(I3:I18)</f>
        <v>48</v>
      </c>
      <c r="J19" s="16"/>
      <c r="K19" s="16"/>
      <c r="L19" s="7"/>
      <c r="M19" s="7"/>
      <c r="N19" s="7"/>
      <c r="O19" s="7"/>
      <c r="P19" s="7"/>
    </row>
  </sheetData>
  <mergeCells count="2">
    <mergeCell ref="B1:N1"/>
    <mergeCell ref="Q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46"/>
  <sheetViews>
    <sheetView workbookViewId="0">
      <pane ySplit="2" topLeftCell="A18" activePane="bottomLeft" state="frozen"/>
      <selection pane="bottomLeft" activeCell="L35" sqref="L35"/>
    </sheetView>
  </sheetViews>
  <sheetFormatPr defaultRowHeight="15"/>
  <cols>
    <col min="1" max="1" width="5.85546875" customWidth="1"/>
    <col min="2" max="2" width="17" customWidth="1"/>
    <col min="3" max="3" width="26.28515625" bestFit="1" customWidth="1"/>
    <col min="4" max="4" width="30" style="1" bestFit="1" customWidth="1"/>
    <col min="5" max="5" width="10.42578125" style="1" customWidth="1"/>
    <col min="6" max="6" width="11.7109375" bestFit="1" customWidth="1"/>
    <col min="7" max="7" width="11.42578125" bestFit="1" customWidth="1"/>
    <col min="8" max="8" width="10.7109375" bestFit="1" customWidth="1"/>
    <col min="9" max="9" width="11.85546875" bestFit="1" customWidth="1"/>
    <col min="10" max="10" width="10.42578125" bestFit="1" customWidth="1"/>
    <col min="11" max="11" width="12.42578125" customWidth="1"/>
    <col min="12" max="12" width="15.140625" customWidth="1"/>
    <col min="13" max="13" width="15.140625" style="1" customWidth="1"/>
    <col min="14" max="14" width="29.7109375" style="1" customWidth="1"/>
    <col min="15" max="15" width="15.140625" style="1" customWidth="1"/>
    <col min="16" max="16" width="12.42578125" bestFit="1" customWidth="1"/>
    <col min="17" max="17" width="23.5703125" style="60" bestFit="1" customWidth="1"/>
    <col min="18" max="18" width="11.140625" bestFit="1" customWidth="1"/>
    <col min="19" max="19" width="36.5703125" bestFit="1" customWidth="1"/>
  </cols>
  <sheetData>
    <row r="1" spans="1:22" ht="21">
      <c r="A1" s="23"/>
      <c r="B1" s="135" t="s">
        <v>63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7"/>
      <c r="R1" s="2"/>
      <c r="S1" s="2"/>
    </row>
    <row r="2" spans="1:22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1" t="s">
        <v>4</v>
      </c>
      <c r="I2" s="31" t="s">
        <v>5</v>
      </c>
      <c r="J2" s="31" t="s">
        <v>6</v>
      </c>
      <c r="K2" s="31" t="s">
        <v>7</v>
      </c>
      <c r="L2" s="31" t="s">
        <v>8</v>
      </c>
      <c r="M2" s="31" t="s">
        <v>236</v>
      </c>
      <c r="N2" s="31" t="s">
        <v>235</v>
      </c>
      <c r="O2" s="31" t="s">
        <v>281</v>
      </c>
      <c r="P2" s="31" t="s">
        <v>27</v>
      </c>
      <c r="Q2" s="31" t="s">
        <v>9</v>
      </c>
      <c r="R2" s="31" t="s">
        <v>10</v>
      </c>
      <c r="S2" s="31" t="s">
        <v>39</v>
      </c>
      <c r="T2" s="47"/>
      <c r="U2" s="48"/>
      <c r="V2" s="48"/>
    </row>
    <row r="3" spans="1:22" s="1" customFormat="1">
      <c r="A3" s="23">
        <v>1</v>
      </c>
      <c r="B3" s="22" t="s">
        <v>47</v>
      </c>
      <c r="C3" s="21" t="s">
        <v>141</v>
      </c>
      <c r="D3" s="21" t="s">
        <v>48</v>
      </c>
      <c r="E3" s="4"/>
      <c r="F3" s="10">
        <f>J3/726</f>
        <v>6.7493112947658404E-2</v>
      </c>
      <c r="G3" s="19" t="s">
        <v>43</v>
      </c>
      <c r="H3" s="19" t="s">
        <v>28</v>
      </c>
      <c r="I3" s="9">
        <v>4</v>
      </c>
      <c r="J3" s="9">
        <v>49</v>
      </c>
      <c r="K3" s="94">
        <v>42966</v>
      </c>
      <c r="L3" s="9"/>
      <c r="M3" s="9"/>
      <c r="N3" s="41">
        <v>43590</v>
      </c>
      <c r="O3" s="41"/>
      <c r="P3" s="9"/>
      <c r="Q3" s="9"/>
      <c r="R3" s="9"/>
      <c r="S3" s="9"/>
    </row>
    <row r="4" spans="1:22" s="1" customFormat="1">
      <c r="A4" s="23">
        <v>2</v>
      </c>
      <c r="B4" s="22" t="s">
        <v>47</v>
      </c>
      <c r="C4" s="21" t="s">
        <v>140</v>
      </c>
      <c r="D4" s="21" t="s">
        <v>48</v>
      </c>
      <c r="E4" s="4"/>
      <c r="F4" s="10">
        <f>J4/544</f>
        <v>0.52389705882352944</v>
      </c>
      <c r="G4" s="19" t="s">
        <v>49</v>
      </c>
      <c r="H4" s="19" t="s">
        <v>23</v>
      </c>
      <c r="I4" s="9">
        <v>24</v>
      </c>
      <c r="J4" s="9">
        <v>285</v>
      </c>
      <c r="K4" s="94">
        <v>42966</v>
      </c>
      <c r="L4" s="9"/>
      <c r="M4" s="9"/>
      <c r="N4" s="9"/>
      <c r="O4" s="9"/>
      <c r="P4" s="9"/>
      <c r="Q4" s="9"/>
      <c r="R4" s="9"/>
      <c r="S4" s="9"/>
    </row>
    <row r="5" spans="1:22" s="1" customFormat="1">
      <c r="A5" s="23">
        <v>3</v>
      </c>
      <c r="B5" s="22" t="s">
        <v>44</v>
      </c>
      <c r="C5" s="21" t="s">
        <v>177</v>
      </c>
      <c r="D5" s="21" t="s">
        <v>385</v>
      </c>
      <c r="E5" s="4"/>
      <c r="F5" s="10">
        <f>J5/435</f>
        <v>2.2988505747126436E-2</v>
      </c>
      <c r="G5" s="19" t="s">
        <v>45</v>
      </c>
      <c r="H5" s="19" t="s">
        <v>28</v>
      </c>
      <c r="I5" s="9">
        <v>1</v>
      </c>
      <c r="J5" s="9">
        <v>10</v>
      </c>
      <c r="K5" s="94">
        <v>42967</v>
      </c>
      <c r="L5" s="9"/>
      <c r="M5" s="9"/>
      <c r="N5" s="41">
        <v>43898</v>
      </c>
      <c r="O5" s="9"/>
      <c r="P5" s="9"/>
      <c r="Q5" s="9"/>
      <c r="R5" s="9"/>
      <c r="S5" s="9"/>
    </row>
    <row r="6" spans="1:22" s="1" customFormat="1">
      <c r="A6" s="23">
        <v>4</v>
      </c>
      <c r="B6" s="8" t="s">
        <v>60</v>
      </c>
      <c r="C6" s="4" t="s">
        <v>61</v>
      </c>
      <c r="D6" s="4" t="s">
        <v>61</v>
      </c>
      <c r="E6" s="4"/>
      <c r="F6" s="10">
        <f>J6/726</f>
        <v>2.6170798898071626E-2</v>
      </c>
      <c r="G6" s="9" t="s">
        <v>43</v>
      </c>
      <c r="H6" s="9" t="s">
        <v>28</v>
      </c>
      <c r="I6" s="9">
        <v>0.5</v>
      </c>
      <c r="J6" s="9">
        <v>19</v>
      </c>
      <c r="K6" s="94">
        <v>42967</v>
      </c>
      <c r="L6" s="9"/>
      <c r="M6" s="9"/>
      <c r="N6" s="9"/>
      <c r="O6" s="9"/>
      <c r="P6" s="41">
        <v>43739</v>
      </c>
      <c r="Q6" s="51" t="s">
        <v>264</v>
      </c>
      <c r="R6" s="51" t="s">
        <v>265</v>
      </c>
      <c r="S6" s="9"/>
    </row>
    <row r="7" spans="1:22">
      <c r="A7" s="23">
        <v>5</v>
      </c>
      <c r="B7" s="22" t="s">
        <v>30</v>
      </c>
      <c r="C7" s="21" t="s">
        <v>190</v>
      </c>
      <c r="D7" s="21" t="s">
        <v>191</v>
      </c>
      <c r="E7" s="21" t="s">
        <v>41</v>
      </c>
      <c r="F7" s="10">
        <f>J7/726</f>
        <v>0.19008264462809918</v>
      </c>
      <c r="G7" s="19" t="s">
        <v>43</v>
      </c>
      <c r="H7" s="19" t="s">
        <v>28</v>
      </c>
      <c r="I7" s="9">
        <v>8</v>
      </c>
      <c r="J7" s="9">
        <v>138</v>
      </c>
      <c r="K7" s="95">
        <v>43079</v>
      </c>
      <c r="L7" s="41">
        <v>43503</v>
      </c>
      <c r="M7" s="34">
        <v>43663</v>
      </c>
      <c r="N7" s="19" t="s">
        <v>355</v>
      </c>
      <c r="O7" s="9"/>
      <c r="P7" s="9"/>
      <c r="Q7" s="51" t="s">
        <v>384</v>
      </c>
      <c r="R7" s="9"/>
      <c r="S7" s="9"/>
    </row>
    <row r="8" spans="1:22">
      <c r="A8" s="23">
        <v>6</v>
      </c>
      <c r="B8" s="22" t="s">
        <v>30</v>
      </c>
      <c r="C8" s="21" t="s">
        <v>190</v>
      </c>
      <c r="D8" s="21" t="s">
        <v>191</v>
      </c>
      <c r="E8" s="21" t="s">
        <v>42</v>
      </c>
      <c r="F8" s="10">
        <f>J8/726</f>
        <v>0.12534435261707988</v>
      </c>
      <c r="G8" s="19" t="s">
        <v>43</v>
      </c>
      <c r="H8" s="19" t="s">
        <v>28</v>
      </c>
      <c r="I8" s="9">
        <v>5</v>
      </c>
      <c r="J8" s="9">
        <v>91</v>
      </c>
      <c r="K8" s="95">
        <v>43079</v>
      </c>
      <c r="L8" s="41">
        <v>43653</v>
      </c>
      <c r="M8" s="19" t="s">
        <v>355</v>
      </c>
      <c r="N8" s="19" t="s">
        <v>360</v>
      </c>
      <c r="O8" s="9"/>
      <c r="P8" s="9"/>
      <c r="Q8" s="51" t="s">
        <v>384</v>
      </c>
      <c r="R8" s="9"/>
      <c r="S8" s="9"/>
    </row>
    <row r="9" spans="1:22" s="1" customFormat="1">
      <c r="A9" s="23">
        <v>7</v>
      </c>
      <c r="B9" s="22" t="s">
        <v>30</v>
      </c>
      <c r="C9" s="21" t="s">
        <v>190</v>
      </c>
      <c r="D9" s="21" t="s">
        <v>191</v>
      </c>
      <c r="E9" s="21" t="s">
        <v>41</v>
      </c>
      <c r="F9" s="10">
        <f>J9/726</f>
        <v>0.15702479338842976</v>
      </c>
      <c r="G9" s="19" t="s">
        <v>43</v>
      </c>
      <c r="H9" s="19" t="s">
        <v>16</v>
      </c>
      <c r="I9" s="9">
        <v>5</v>
      </c>
      <c r="J9" s="9">
        <v>114</v>
      </c>
      <c r="K9" s="95">
        <v>43079</v>
      </c>
      <c r="L9" s="9"/>
      <c r="M9" s="9"/>
      <c r="N9" s="9"/>
      <c r="O9" s="9"/>
      <c r="P9" s="9"/>
      <c r="Q9" s="9"/>
      <c r="R9" s="9"/>
      <c r="S9" s="9"/>
    </row>
    <row r="10" spans="1:22" s="1" customFormat="1">
      <c r="A10" s="23">
        <v>8</v>
      </c>
      <c r="B10" s="22" t="s">
        <v>24</v>
      </c>
      <c r="C10" s="21" t="s">
        <v>25</v>
      </c>
      <c r="D10" s="21" t="s">
        <v>25</v>
      </c>
      <c r="E10" s="4"/>
      <c r="F10" s="10">
        <f>J10/544</f>
        <v>3.6764705882352942E-2</v>
      </c>
      <c r="G10" s="19" t="s">
        <v>49</v>
      </c>
      <c r="H10" s="19" t="s">
        <v>17</v>
      </c>
      <c r="I10" s="9">
        <v>2</v>
      </c>
      <c r="J10" s="9">
        <v>20</v>
      </c>
      <c r="K10" s="94">
        <v>43123</v>
      </c>
      <c r="L10" s="9"/>
      <c r="M10" s="9"/>
      <c r="N10" s="9"/>
      <c r="O10" s="9"/>
      <c r="P10" s="9"/>
      <c r="Q10" s="9"/>
      <c r="R10" s="9"/>
      <c r="S10" s="9"/>
    </row>
    <row r="11" spans="1:22" s="1" customFormat="1" ht="30">
      <c r="A11" s="23">
        <v>9</v>
      </c>
      <c r="B11" s="107" t="s">
        <v>50</v>
      </c>
      <c r="C11" s="108" t="s">
        <v>51</v>
      </c>
      <c r="D11" s="108" t="s">
        <v>51</v>
      </c>
      <c r="E11" s="109"/>
      <c r="F11" s="110">
        <f>J11/435</f>
        <v>6.8965517241379309E-3</v>
      </c>
      <c r="G11" s="108" t="s">
        <v>45</v>
      </c>
      <c r="H11" s="108" t="s">
        <v>17</v>
      </c>
      <c r="I11" s="109">
        <v>1</v>
      </c>
      <c r="J11" s="109">
        <v>3</v>
      </c>
      <c r="K11" s="111">
        <v>43126</v>
      </c>
      <c r="L11" s="112">
        <v>43503</v>
      </c>
      <c r="M11" s="9"/>
      <c r="N11" s="93" t="s">
        <v>436</v>
      </c>
      <c r="O11" s="41"/>
      <c r="P11" s="9"/>
      <c r="Q11" s="52" t="s">
        <v>406</v>
      </c>
      <c r="R11" s="19" t="s">
        <v>361</v>
      </c>
      <c r="S11" s="9"/>
    </row>
    <row r="12" spans="1:22" s="1" customFormat="1">
      <c r="A12" s="23">
        <v>10</v>
      </c>
      <c r="B12" s="22" t="s">
        <v>52</v>
      </c>
      <c r="C12" s="21" t="s">
        <v>52</v>
      </c>
      <c r="D12" s="21" t="s">
        <v>52</v>
      </c>
      <c r="E12" s="4"/>
      <c r="F12" s="10">
        <f>J12/544</f>
        <v>0.1875</v>
      </c>
      <c r="G12" s="19" t="s">
        <v>49</v>
      </c>
      <c r="H12" s="19" t="s">
        <v>22</v>
      </c>
      <c r="I12" s="9">
        <v>6</v>
      </c>
      <c r="J12" s="9">
        <v>102</v>
      </c>
      <c r="K12" s="95">
        <v>42959</v>
      </c>
      <c r="L12" s="9"/>
      <c r="M12" s="19" t="s">
        <v>237</v>
      </c>
      <c r="N12" s="41">
        <v>43621</v>
      </c>
      <c r="O12" s="52" t="s">
        <v>284</v>
      </c>
      <c r="P12" s="9"/>
      <c r="Q12" s="41">
        <v>43744</v>
      </c>
      <c r="R12" s="9"/>
      <c r="S12" s="9"/>
    </row>
    <row r="13" spans="1:22" s="1" customFormat="1">
      <c r="A13" s="23">
        <v>11</v>
      </c>
      <c r="B13" s="22" t="s">
        <v>44</v>
      </c>
      <c r="C13" s="21" t="s">
        <v>386</v>
      </c>
      <c r="D13" s="21" t="s">
        <v>142</v>
      </c>
      <c r="E13" s="4"/>
      <c r="F13" s="10">
        <f>J13/435</f>
        <v>3.9080459770114942E-2</v>
      </c>
      <c r="G13" s="19" t="s">
        <v>45</v>
      </c>
      <c r="H13" s="19" t="s">
        <v>22</v>
      </c>
      <c r="I13" s="9">
        <v>5</v>
      </c>
      <c r="J13" s="9">
        <v>17</v>
      </c>
      <c r="K13" s="95">
        <v>42959</v>
      </c>
      <c r="L13" s="9"/>
      <c r="M13" s="9"/>
      <c r="N13" s="9"/>
      <c r="O13" s="9"/>
      <c r="P13" s="9"/>
      <c r="Q13" s="9"/>
      <c r="R13" s="9"/>
      <c r="S13" s="9"/>
    </row>
    <row r="14" spans="1:22">
      <c r="A14" s="23">
        <v>12</v>
      </c>
      <c r="B14" s="22" t="s">
        <v>471</v>
      </c>
      <c r="C14" s="21" t="s">
        <v>256</v>
      </c>
      <c r="D14" s="21" t="s">
        <v>257</v>
      </c>
      <c r="E14" s="49" t="s">
        <v>255</v>
      </c>
      <c r="F14" s="10">
        <f>J14/145</f>
        <v>0.49655172413793103</v>
      </c>
      <c r="G14" s="19" t="s">
        <v>53</v>
      </c>
      <c r="H14" s="19" t="s">
        <v>29</v>
      </c>
      <c r="I14" s="9">
        <v>14</v>
      </c>
      <c r="J14" s="9">
        <v>72</v>
      </c>
      <c r="K14" s="95">
        <v>42959</v>
      </c>
      <c r="L14" s="9"/>
      <c r="M14" s="9"/>
      <c r="N14" s="41">
        <v>43881</v>
      </c>
      <c r="O14" s="9"/>
      <c r="P14" s="9"/>
      <c r="Q14" s="9"/>
      <c r="R14" s="9"/>
      <c r="S14" s="9"/>
    </row>
    <row r="15" spans="1:22">
      <c r="A15" s="23">
        <v>13</v>
      </c>
      <c r="B15" s="22" t="s">
        <v>54</v>
      </c>
      <c r="C15" s="21" t="s">
        <v>54</v>
      </c>
      <c r="D15" s="21"/>
      <c r="E15" s="4"/>
      <c r="F15" s="10">
        <f>J15/363</f>
        <v>4.4077134986225897E-2</v>
      </c>
      <c r="G15" s="19" t="s">
        <v>55</v>
      </c>
      <c r="H15" s="19" t="s">
        <v>56</v>
      </c>
      <c r="I15" s="9">
        <v>1.5</v>
      </c>
      <c r="J15" s="9">
        <v>16</v>
      </c>
      <c r="K15" s="95">
        <v>43139</v>
      </c>
      <c r="L15" s="9"/>
      <c r="M15" s="9"/>
      <c r="N15" s="51" t="s">
        <v>280</v>
      </c>
      <c r="O15" s="51"/>
      <c r="P15" s="9"/>
      <c r="Q15" s="9"/>
      <c r="R15" s="9"/>
      <c r="S15" s="9"/>
    </row>
    <row r="16" spans="1:22">
      <c r="A16" s="23">
        <v>14</v>
      </c>
      <c r="B16" s="22" t="s">
        <v>456</v>
      </c>
      <c r="C16" s="21" t="s">
        <v>193</v>
      </c>
      <c r="D16" s="4"/>
      <c r="E16" s="4"/>
      <c r="F16" s="10">
        <f>J16/544</f>
        <v>2.5735294117647058E-2</v>
      </c>
      <c r="G16" s="19" t="s">
        <v>49</v>
      </c>
      <c r="H16" s="19" t="s">
        <v>56</v>
      </c>
      <c r="I16" s="9">
        <v>1</v>
      </c>
      <c r="J16" s="9">
        <v>14</v>
      </c>
      <c r="K16" s="94">
        <v>43708</v>
      </c>
      <c r="L16" s="9"/>
      <c r="M16" s="9"/>
      <c r="N16" s="41">
        <v>43804</v>
      </c>
      <c r="O16" s="41"/>
      <c r="P16" s="9"/>
      <c r="Q16" s="9"/>
      <c r="R16" s="9"/>
      <c r="S16" s="9"/>
    </row>
    <row r="17" spans="1:19" s="1" customFormat="1">
      <c r="A17" s="23">
        <v>15</v>
      </c>
      <c r="B17" s="22" t="s">
        <v>30</v>
      </c>
      <c r="C17" s="21" t="s">
        <v>363</v>
      </c>
      <c r="D17" s="4"/>
      <c r="E17" s="21" t="s">
        <v>42</v>
      </c>
      <c r="F17" s="10">
        <f>J17/726</f>
        <v>0.26584022038567495</v>
      </c>
      <c r="G17" s="19" t="s">
        <v>43</v>
      </c>
      <c r="H17" s="19" t="s">
        <v>31</v>
      </c>
      <c r="I17" s="9">
        <v>17</v>
      </c>
      <c r="J17" s="9">
        <v>193</v>
      </c>
      <c r="K17" s="94">
        <v>43708</v>
      </c>
      <c r="L17" s="9"/>
      <c r="M17" s="9"/>
      <c r="N17" s="41"/>
      <c r="O17" s="41"/>
      <c r="P17" s="9"/>
      <c r="Q17" s="9"/>
      <c r="R17" s="9"/>
      <c r="S17" s="9"/>
    </row>
    <row r="18" spans="1:19" s="1" customFormat="1">
      <c r="A18" s="23">
        <v>16</v>
      </c>
      <c r="B18" s="22" t="s">
        <v>367</v>
      </c>
      <c r="C18" s="21">
        <v>6</v>
      </c>
      <c r="D18" s="21" t="s">
        <v>370</v>
      </c>
      <c r="E18" s="21" t="s">
        <v>42</v>
      </c>
      <c r="F18" s="10">
        <f>J18/544</f>
        <v>5.5147058823529415E-3</v>
      </c>
      <c r="G18" s="19" t="s">
        <v>49</v>
      </c>
      <c r="H18" s="19" t="s">
        <v>56</v>
      </c>
      <c r="I18" s="9"/>
      <c r="J18" s="9">
        <v>3</v>
      </c>
      <c r="K18" s="94">
        <v>43708</v>
      </c>
      <c r="L18" s="9"/>
      <c r="M18" s="9"/>
      <c r="N18" s="41"/>
      <c r="O18" s="41"/>
      <c r="P18" s="9"/>
      <c r="Q18" s="9"/>
      <c r="R18" s="9"/>
      <c r="S18" s="9"/>
    </row>
    <row r="19" spans="1:19" s="1" customFormat="1">
      <c r="A19" s="23">
        <v>17</v>
      </c>
      <c r="B19" s="22" t="s">
        <v>367</v>
      </c>
      <c r="C19" s="21"/>
      <c r="D19" s="21" t="s">
        <v>371</v>
      </c>
      <c r="E19" s="21" t="s">
        <v>42</v>
      </c>
      <c r="F19" s="10">
        <f t="shared" ref="F19:F30" si="0">J19/544</f>
        <v>5.5147058823529415E-3</v>
      </c>
      <c r="G19" s="19" t="s">
        <v>49</v>
      </c>
      <c r="H19" s="19" t="s">
        <v>56</v>
      </c>
      <c r="I19" s="9"/>
      <c r="J19" s="9">
        <v>3</v>
      </c>
      <c r="K19" s="94">
        <v>43708</v>
      </c>
      <c r="L19" s="9"/>
      <c r="M19" s="9"/>
      <c r="N19" s="41"/>
      <c r="O19" s="41"/>
      <c r="P19" s="9"/>
      <c r="Q19" s="9"/>
      <c r="R19" s="9"/>
      <c r="S19" s="9"/>
    </row>
    <row r="20" spans="1:19" s="1" customFormat="1">
      <c r="A20" s="23">
        <v>18</v>
      </c>
      <c r="B20" s="22" t="s">
        <v>368</v>
      </c>
      <c r="C20" s="21">
        <v>4</v>
      </c>
      <c r="D20" s="21" t="s">
        <v>372</v>
      </c>
      <c r="E20" s="21" t="s">
        <v>42</v>
      </c>
      <c r="F20" s="10">
        <f t="shared" si="0"/>
        <v>5.5147058823529415E-3</v>
      </c>
      <c r="G20" s="19" t="s">
        <v>49</v>
      </c>
      <c r="H20" s="19" t="s">
        <v>56</v>
      </c>
      <c r="I20" s="9"/>
      <c r="J20" s="9">
        <v>3</v>
      </c>
      <c r="K20" s="94">
        <v>43708</v>
      </c>
      <c r="L20" s="9"/>
      <c r="M20" s="9"/>
      <c r="N20" s="41"/>
      <c r="O20" s="41"/>
      <c r="P20" s="9"/>
      <c r="Q20" s="9"/>
      <c r="R20" s="9"/>
      <c r="S20" s="9"/>
    </row>
    <row r="21" spans="1:19" s="1" customFormat="1">
      <c r="A21" s="23">
        <v>19</v>
      </c>
      <c r="B21" s="22" t="s">
        <v>368</v>
      </c>
      <c r="C21" s="21">
        <v>4</v>
      </c>
      <c r="D21" s="21" t="s">
        <v>373</v>
      </c>
      <c r="E21" s="21" t="s">
        <v>42</v>
      </c>
      <c r="F21" s="10">
        <f t="shared" si="0"/>
        <v>5.5147058823529415E-3</v>
      </c>
      <c r="G21" s="19" t="s">
        <v>49</v>
      </c>
      <c r="H21" s="19" t="s">
        <v>56</v>
      </c>
      <c r="I21" s="9"/>
      <c r="J21" s="9">
        <v>3</v>
      </c>
      <c r="K21" s="94">
        <v>43708</v>
      </c>
      <c r="L21" s="9"/>
      <c r="M21" s="9"/>
      <c r="N21" s="41"/>
      <c r="O21" s="41"/>
      <c r="P21" s="9"/>
      <c r="Q21" s="9"/>
      <c r="R21" s="9"/>
      <c r="S21" s="9"/>
    </row>
    <row r="22" spans="1:19" s="1" customFormat="1">
      <c r="A22" s="23">
        <v>20</v>
      </c>
      <c r="B22" s="22" t="s">
        <v>369</v>
      </c>
      <c r="C22" s="21">
        <v>5</v>
      </c>
      <c r="D22" s="21" t="s">
        <v>374</v>
      </c>
      <c r="E22" s="49" t="s">
        <v>42</v>
      </c>
      <c r="F22" s="10">
        <f t="shared" si="0"/>
        <v>5.5147058823529415E-3</v>
      </c>
      <c r="G22" s="19" t="s">
        <v>49</v>
      </c>
      <c r="H22" s="19" t="s">
        <v>56</v>
      </c>
      <c r="I22" s="9"/>
      <c r="J22" s="9">
        <v>3</v>
      </c>
      <c r="K22" s="94">
        <v>43708</v>
      </c>
      <c r="L22" s="9"/>
      <c r="M22" s="9"/>
      <c r="N22" s="41"/>
      <c r="O22" s="41"/>
      <c r="P22" s="9"/>
      <c r="Q22" s="9"/>
      <c r="R22" s="9"/>
      <c r="S22" s="9"/>
    </row>
    <row r="23" spans="1:19" s="1" customFormat="1">
      <c r="A23" s="23">
        <v>21</v>
      </c>
      <c r="B23" s="22" t="s">
        <v>369</v>
      </c>
      <c r="C23" s="21">
        <v>5</v>
      </c>
      <c r="D23" s="49" t="s">
        <v>405</v>
      </c>
      <c r="E23" s="49" t="s">
        <v>42</v>
      </c>
      <c r="F23" s="10">
        <f t="shared" si="0"/>
        <v>5.5147058823529415E-3</v>
      </c>
      <c r="G23" s="19" t="s">
        <v>49</v>
      </c>
      <c r="H23" s="19" t="s">
        <v>56</v>
      </c>
      <c r="I23" s="9"/>
      <c r="J23" s="9">
        <v>3</v>
      </c>
      <c r="K23" s="94">
        <v>43708</v>
      </c>
      <c r="L23" s="9"/>
      <c r="M23" s="9"/>
      <c r="N23" s="41"/>
      <c r="O23" s="41"/>
      <c r="P23" s="9"/>
      <c r="Q23" s="9"/>
      <c r="R23" s="9"/>
      <c r="S23" s="9"/>
    </row>
    <row r="24" spans="1:19" s="1" customFormat="1">
      <c r="A24" s="23">
        <v>22</v>
      </c>
      <c r="B24" s="22" t="s">
        <v>375</v>
      </c>
      <c r="C24" s="21">
        <v>5</v>
      </c>
      <c r="D24" s="21" t="s">
        <v>376</v>
      </c>
      <c r="E24" s="49" t="s">
        <v>42</v>
      </c>
      <c r="F24" s="10">
        <f t="shared" si="0"/>
        <v>5.5147058823529415E-3</v>
      </c>
      <c r="G24" s="19" t="s">
        <v>49</v>
      </c>
      <c r="H24" s="19" t="s">
        <v>56</v>
      </c>
      <c r="I24" s="9"/>
      <c r="J24" s="9">
        <v>3</v>
      </c>
      <c r="K24" s="94">
        <v>43708</v>
      </c>
      <c r="L24" s="9"/>
      <c r="M24" s="9"/>
      <c r="N24" s="41"/>
      <c r="O24" s="41"/>
      <c r="P24" s="9"/>
      <c r="Q24" s="9"/>
      <c r="R24" s="9"/>
      <c r="S24" s="9"/>
    </row>
    <row r="25" spans="1:19" s="1" customFormat="1">
      <c r="A25" s="23">
        <v>23</v>
      </c>
      <c r="B25" s="22" t="s">
        <v>375</v>
      </c>
      <c r="C25" s="21"/>
      <c r="D25" s="21" t="s">
        <v>377</v>
      </c>
      <c r="E25" s="49" t="s">
        <v>42</v>
      </c>
      <c r="F25" s="10">
        <f t="shared" si="0"/>
        <v>5.5147058823529415E-3</v>
      </c>
      <c r="G25" s="19" t="s">
        <v>49</v>
      </c>
      <c r="H25" s="19" t="s">
        <v>56</v>
      </c>
      <c r="I25" s="9"/>
      <c r="J25" s="9">
        <v>3</v>
      </c>
      <c r="K25" s="94">
        <v>43708</v>
      </c>
      <c r="L25" s="9"/>
      <c r="M25" s="9"/>
      <c r="N25" s="41"/>
      <c r="O25" s="41"/>
      <c r="P25" s="9"/>
      <c r="Q25" s="9"/>
      <c r="R25" s="9"/>
      <c r="S25" s="9"/>
    </row>
    <row r="26" spans="1:19" s="1" customFormat="1">
      <c r="A26" s="23">
        <v>24</v>
      </c>
      <c r="B26" s="22" t="s">
        <v>456</v>
      </c>
      <c r="C26" s="21" t="s">
        <v>477</v>
      </c>
      <c r="D26" s="4"/>
      <c r="E26" s="4"/>
      <c r="F26" s="10">
        <f t="shared" si="0"/>
        <v>1.4705882352941176E-2</v>
      </c>
      <c r="G26" s="19" t="s">
        <v>49</v>
      </c>
      <c r="H26" s="19" t="s">
        <v>56</v>
      </c>
      <c r="I26" s="9"/>
      <c r="J26" s="9">
        <v>8</v>
      </c>
      <c r="K26" s="94">
        <v>43708</v>
      </c>
      <c r="L26" s="9"/>
      <c r="M26" s="9"/>
      <c r="N26" s="41"/>
      <c r="O26" s="41"/>
      <c r="P26" s="9"/>
      <c r="Q26" s="9"/>
      <c r="R26" s="9"/>
      <c r="S26" s="9"/>
    </row>
    <row r="27" spans="1:19" s="1" customFormat="1">
      <c r="A27" s="23">
        <v>25</v>
      </c>
      <c r="B27" s="22" t="s">
        <v>54</v>
      </c>
      <c r="C27" s="21" t="s">
        <v>403</v>
      </c>
      <c r="D27" s="4"/>
      <c r="E27" s="49" t="s">
        <v>42</v>
      </c>
      <c r="F27" s="10">
        <f t="shared" si="0"/>
        <v>3.6764705882352941E-3</v>
      </c>
      <c r="G27" s="19" t="s">
        <v>55</v>
      </c>
      <c r="H27" s="19" t="s">
        <v>56</v>
      </c>
      <c r="I27" s="9"/>
      <c r="J27" s="9">
        <v>2</v>
      </c>
      <c r="K27" s="94">
        <v>43793</v>
      </c>
      <c r="L27" s="9"/>
      <c r="M27" s="9"/>
      <c r="N27" s="41"/>
      <c r="O27" s="41"/>
      <c r="P27" s="9"/>
      <c r="Q27" s="9"/>
      <c r="R27" s="9"/>
      <c r="S27" s="9"/>
    </row>
    <row r="28" spans="1:19" s="1" customFormat="1">
      <c r="A28" s="23">
        <v>26</v>
      </c>
      <c r="B28" s="22" t="s">
        <v>54</v>
      </c>
      <c r="C28" s="21" t="s">
        <v>404</v>
      </c>
      <c r="D28" s="21" t="s">
        <v>404</v>
      </c>
      <c r="E28" s="49" t="s">
        <v>42</v>
      </c>
      <c r="F28" s="10">
        <f t="shared" si="0"/>
        <v>3.6764705882352941E-3</v>
      </c>
      <c r="G28" s="19" t="s">
        <v>55</v>
      </c>
      <c r="H28" s="19" t="s">
        <v>56</v>
      </c>
      <c r="I28" s="9"/>
      <c r="J28" s="9">
        <v>2</v>
      </c>
      <c r="K28" s="94">
        <v>43793</v>
      </c>
      <c r="L28" s="9"/>
      <c r="M28" s="9"/>
      <c r="N28" s="41"/>
      <c r="O28" s="41"/>
      <c r="P28" s="9"/>
      <c r="Q28" s="9"/>
      <c r="R28" s="9"/>
      <c r="S28" s="9"/>
    </row>
    <row r="29" spans="1:19" s="1" customFormat="1">
      <c r="A29" s="23">
        <v>27</v>
      </c>
      <c r="B29" s="22" t="s">
        <v>52</v>
      </c>
      <c r="C29" s="21" t="s">
        <v>437</v>
      </c>
      <c r="D29" s="4"/>
      <c r="E29" s="4"/>
      <c r="F29" s="10">
        <f t="shared" si="0"/>
        <v>9.1911764705882356E-3</v>
      </c>
      <c r="G29" s="19" t="s">
        <v>49</v>
      </c>
      <c r="H29" s="19" t="s">
        <v>22</v>
      </c>
      <c r="I29" s="9"/>
      <c r="J29" s="9">
        <v>5</v>
      </c>
      <c r="K29" s="94">
        <v>43907</v>
      </c>
      <c r="L29" s="9"/>
      <c r="M29" s="9"/>
      <c r="N29" s="41"/>
      <c r="O29" s="41"/>
      <c r="P29" s="9"/>
      <c r="Q29" s="9"/>
      <c r="R29" s="9"/>
      <c r="S29" s="9"/>
    </row>
    <row r="30" spans="1:19" s="1" customFormat="1">
      <c r="A30" s="23">
        <v>28</v>
      </c>
      <c r="B30" s="22" t="s">
        <v>480</v>
      </c>
      <c r="C30" s="21" t="s">
        <v>478</v>
      </c>
      <c r="D30" s="4"/>
      <c r="E30" s="4"/>
      <c r="F30" s="10">
        <f t="shared" si="0"/>
        <v>9.1911764705882356E-3</v>
      </c>
      <c r="G30" s="19"/>
      <c r="H30" s="19"/>
      <c r="I30" s="9"/>
      <c r="J30" s="9">
        <v>5</v>
      </c>
      <c r="K30" s="94">
        <v>43717</v>
      </c>
      <c r="L30" s="9"/>
      <c r="M30" s="9"/>
      <c r="N30" s="41"/>
      <c r="O30" s="41"/>
      <c r="P30" s="9"/>
      <c r="Q30" s="9"/>
      <c r="R30" s="9"/>
      <c r="S30" s="9"/>
    </row>
    <row r="31" spans="1:19" s="1" customFormat="1">
      <c r="A31" s="23">
        <v>29</v>
      </c>
      <c r="B31" s="22" t="s">
        <v>369</v>
      </c>
      <c r="C31" s="21" t="s">
        <v>479</v>
      </c>
      <c r="D31" s="4"/>
      <c r="E31" s="4"/>
      <c r="F31" s="10"/>
      <c r="G31" s="19"/>
      <c r="H31" s="19"/>
      <c r="I31" s="9"/>
      <c r="J31" s="9">
        <v>5</v>
      </c>
      <c r="K31" s="94">
        <v>43717</v>
      </c>
      <c r="L31" s="9"/>
      <c r="M31" s="9"/>
      <c r="N31" s="41"/>
      <c r="O31" s="41"/>
      <c r="P31" s="9"/>
      <c r="Q31" s="9"/>
      <c r="R31" s="9"/>
      <c r="S31" s="9"/>
    </row>
    <row r="32" spans="1:19" s="1" customFormat="1">
      <c r="A32" s="23">
        <v>30</v>
      </c>
      <c r="B32" s="22"/>
      <c r="C32" s="21"/>
      <c r="D32" s="4"/>
      <c r="E32" s="4"/>
      <c r="F32" s="10"/>
      <c r="G32" s="19"/>
      <c r="H32" s="19"/>
      <c r="I32" s="9"/>
      <c r="J32" s="9"/>
      <c r="K32" s="94"/>
      <c r="L32" s="9"/>
      <c r="M32" s="9"/>
      <c r="N32" s="41"/>
      <c r="O32" s="41"/>
      <c r="P32" s="9"/>
      <c r="Q32" s="9"/>
      <c r="R32" s="9"/>
      <c r="S32" s="9"/>
    </row>
    <row r="33" spans="1:19">
      <c r="A33" s="23">
        <v>31</v>
      </c>
      <c r="B33" s="8"/>
      <c r="C33" s="4"/>
      <c r="D33" s="4"/>
      <c r="E33" s="4"/>
      <c r="F33" s="10"/>
      <c r="G33" s="9"/>
      <c r="H33" s="9"/>
      <c r="I33" s="9"/>
      <c r="J33" s="9"/>
      <c r="K33" s="95"/>
      <c r="L33" s="9"/>
      <c r="M33" s="9"/>
      <c r="N33" s="9"/>
      <c r="O33" s="9"/>
      <c r="P33" s="9"/>
      <c r="Q33" s="9"/>
      <c r="R33" s="9"/>
      <c r="S33" s="9"/>
    </row>
    <row r="34" spans="1:19">
      <c r="A34" s="23">
        <v>32</v>
      </c>
      <c r="B34" s="8"/>
      <c r="C34" s="4"/>
      <c r="D34" s="4"/>
      <c r="E34" s="4"/>
      <c r="F34" s="10"/>
      <c r="G34" s="9"/>
      <c r="H34" s="9"/>
      <c r="I34" s="9"/>
      <c r="J34" s="9"/>
      <c r="K34" s="95"/>
      <c r="L34" s="9"/>
      <c r="M34" s="9"/>
      <c r="N34" s="9"/>
      <c r="O34" s="9"/>
      <c r="P34" s="9"/>
      <c r="Q34" s="9"/>
      <c r="R34" s="9"/>
      <c r="S34" s="9"/>
    </row>
    <row r="35" spans="1:19" ht="18.75">
      <c r="A35" s="23"/>
      <c r="B35" s="6" t="s">
        <v>26</v>
      </c>
      <c r="C35" s="7"/>
      <c r="D35" s="7"/>
      <c r="E35" s="7"/>
      <c r="F35" s="11">
        <f>SUM(F3:F34)</f>
        <v>2.3000061815834907</v>
      </c>
      <c r="G35" s="12"/>
      <c r="H35" s="12"/>
      <c r="I35" s="13">
        <f>SUM(I7:I34)</f>
        <v>65.5</v>
      </c>
      <c r="J35" s="13">
        <f>SUM(J7:J34)</f>
        <v>831</v>
      </c>
      <c r="K35" s="16"/>
      <c r="L35" s="7"/>
      <c r="M35" s="7"/>
      <c r="N35" s="16"/>
      <c r="O35" s="16"/>
      <c r="P35" s="7"/>
      <c r="Q35" s="12"/>
      <c r="R35" s="7"/>
      <c r="S35" s="7"/>
    </row>
    <row r="37" spans="1:19" ht="15.75">
      <c r="F37" s="138" t="s">
        <v>336</v>
      </c>
      <c r="G37" s="138"/>
      <c r="H37" s="138"/>
      <c r="I37" s="138"/>
      <c r="J37" s="138"/>
      <c r="K37" s="138"/>
      <c r="L37" s="138"/>
    </row>
    <row r="38" spans="1:19" s="1" customFormat="1" ht="15.75">
      <c r="F38" s="138" t="s">
        <v>340</v>
      </c>
      <c r="G38" s="138"/>
      <c r="H38" s="138"/>
      <c r="I38" s="138"/>
      <c r="J38" s="138"/>
      <c r="K38" s="138"/>
      <c r="L38" s="138"/>
      <c r="Q38" s="60"/>
    </row>
    <row r="39" spans="1:19">
      <c r="A39" s="139" t="s">
        <v>337</v>
      </c>
      <c r="B39" s="139"/>
      <c r="C39" s="139"/>
      <c r="D39" s="48"/>
      <c r="E39" s="140" t="s">
        <v>345</v>
      </c>
      <c r="F39" s="140"/>
      <c r="G39" s="140"/>
      <c r="H39" s="140"/>
      <c r="I39" s="140"/>
      <c r="J39" s="75"/>
      <c r="K39" s="75"/>
      <c r="L39" s="75"/>
    </row>
    <row r="40" spans="1:19">
      <c r="A40" s="139" t="s">
        <v>339</v>
      </c>
      <c r="B40" s="139"/>
      <c r="C40" s="139"/>
      <c r="D40" s="48"/>
      <c r="E40" s="140" t="s">
        <v>346</v>
      </c>
      <c r="F40" s="140"/>
      <c r="G40" s="140"/>
      <c r="H40" s="140"/>
      <c r="I40" s="140"/>
      <c r="J40" s="74"/>
      <c r="K40" s="74"/>
      <c r="L40" s="74"/>
    </row>
    <row r="42" spans="1:19">
      <c r="A42" s="60"/>
      <c r="B42" s="76" t="s">
        <v>347</v>
      </c>
      <c r="C42" s="77">
        <v>43650</v>
      </c>
      <c r="D42" s="106">
        <v>43661</v>
      </c>
      <c r="E42" s="141">
        <v>43669</v>
      </c>
      <c r="F42" s="134"/>
      <c r="G42" s="77">
        <v>43674</v>
      </c>
      <c r="H42" s="77">
        <v>43763</v>
      </c>
      <c r="I42" s="78"/>
      <c r="J42" s="78"/>
      <c r="K42" s="78"/>
      <c r="L42" s="78"/>
      <c r="M42" s="60"/>
    </row>
    <row r="43" spans="1:19">
      <c r="A43" s="60"/>
      <c r="B43" s="76" t="s">
        <v>348</v>
      </c>
      <c r="C43" s="76" t="s">
        <v>350</v>
      </c>
      <c r="D43" s="76" t="s">
        <v>188</v>
      </c>
      <c r="E43" s="133" t="s">
        <v>235</v>
      </c>
      <c r="F43" s="134"/>
      <c r="G43" s="78" t="s">
        <v>382</v>
      </c>
      <c r="H43" s="78" t="s">
        <v>383</v>
      </c>
      <c r="I43" s="78"/>
      <c r="J43" s="78"/>
      <c r="K43" s="78"/>
      <c r="L43" s="78"/>
      <c r="M43" s="60"/>
    </row>
    <row r="44" spans="1:19" s="1" customFormat="1">
      <c r="A44" s="60"/>
      <c r="B44" s="76" t="s">
        <v>349</v>
      </c>
      <c r="C44" s="77">
        <v>43655</v>
      </c>
      <c r="D44" s="106">
        <v>43666</v>
      </c>
      <c r="E44" s="130">
        <v>43675</v>
      </c>
      <c r="F44" s="131"/>
      <c r="G44" s="77">
        <v>43682</v>
      </c>
      <c r="H44" s="77">
        <v>43770</v>
      </c>
      <c r="I44" s="78"/>
      <c r="J44" s="78"/>
      <c r="K44" s="78"/>
      <c r="L44" s="78"/>
      <c r="M44" s="60"/>
      <c r="Q44" s="60"/>
    </row>
    <row r="45" spans="1:19">
      <c r="A45" s="60"/>
      <c r="B45" s="76" t="s">
        <v>348</v>
      </c>
      <c r="C45" s="76" t="s">
        <v>351</v>
      </c>
      <c r="D45" s="76" t="s">
        <v>188</v>
      </c>
      <c r="E45" s="132" t="s">
        <v>235</v>
      </c>
      <c r="F45" s="131"/>
      <c r="G45" s="78" t="s">
        <v>382</v>
      </c>
      <c r="H45" s="78" t="s">
        <v>383</v>
      </c>
      <c r="I45" s="78"/>
      <c r="J45" s="78"/>
      <c r="K45" s="78"/>
      <c r="L45" s="78"/>
      <c r="M45" s="60"/>
    </row>
    <row r="46" spans="1:19">
      <c r="A46" s="60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60"/>
    </row>
  </sheetData>
  <mergeCells count="11">
    <mergeCell ref="E44:F44"/>
    <mergeCell ref="E45:F45"/>
    <mergeCell ref="E43:F43"/>
    <mergeCell ref="B1:Q1"/>
    <mergeCell ref="F37:L37"/>
    <mergeCell ref="F38:L38"/>
    <mergeCell ref="A39:C39"/>
    <mergeCell ref="A40:C40"/>
    <mergeCell ref="E39:I39"/>
    <mergeCell ref="E40:I40"/>
    <mergeCell ref="E42:F4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6"/>
  <sheetViews>
    <sheetView workbookViewId="0">
      <pane ySplit="2" topLeftCell="A6" activePane="bottomLeft" state="frozen"/>
      <selection pane="bottomLeft" activeCell="C13" sqref="C13"/>
    </sheetView>
  </sheetViews>
  <sheetFormatPr defaultRowHeight="15"/>
  <cols>
    <col min="1" max="1" width="6.140625" customWidth="1"/>
    <col min="2" max="2" width="14.7109375" style="60" customWidth="1"/>
    <col min="3" max="3" width="20.7109375" style="60" bestFit="1" customWidth="1"/>
    <col min="4" max="4" width="29.7109375" style="60" bestFit="1" customWidth="1"/>
    <col min="5" max="5" width="9.140625" style="1"/>
    <col min="6" max="6" width="11.7109375" bestFit="1" customWidth="1"/>
    <col min="7" max="7" width="11.42578125" bestFit="1" customWidth="1"/>
    <col min="9" max="9" width="11.85546875" bestFit="1" customWidth="1"/>
    <col min="10" max="10" width="10.42578125" bestFit="1" customWidth="1"/>
    <col min="11" max="11" width="10.7109375" bestFit="1" customWidth="1"/>
    <col min="12" max="12" width="15" style="1" bestFit="1" customWidth="1"/>
    <col min="13" max="13" width="12.7109375" style="1" bestFit="1" customWidth="1"/>
    <col min="14" max="15" width="12.42578125" bestFit="1" customWidth="1"/>
    <col min="16" max="16" width="15.140625" bestFit="1" customWidth="1"/>
    <col min="17" max="17" width="11.140625" bestFit="1" customWidth="1"/>
    <col min="18" max="18" width="36.5703125" bestFit="1" customWidth="1"/>
  </cols>
  <sheetData>
    <row r="1" spans="1:18" ht="21">
      <c r="A1" s="23"/>
      <c r="B1" s="114" t="s">
        <v>66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2"/>
      <c r="R1" s="2"/>
    </row>
    <row r="2" spans="1:18">
      <c r="A2" s="24" t="s">
        <v>38</v>
      </c>
      <c r="B2" s="31" t="s">
        <v>0</v>
      </c>
      <c r="C2" s="31" t="s">
        <v>1</v>
      </c>
      <c r="D2" s="31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235</v>
      </c>
      <c r="M2" s="3" t="s">
        <v>281</v>
      </c>
      <c r="N2" s="3" t="s">
        <v>8</v>
      </c>
      <c r="O2" s="3" t="s">
        <v>27</v>
      </c>
      <c r="P2" s="3" t="s">
        <v>9</v>
      </c>
      <c r="Q2" s="3" t="s">
        <v>10</v>
      </c>
      <c r="R2" s="3" t="s">
        <v>39</v>
      </c>
    </row>
    <row r="3" spans="1:18">
      <c r="A3" s="23">
        <v>1</v>
      </c>
      <c r="B3" s="64" t="s">
        <v>30</v>
      </c>
      <c r="C3" s="19" t="s">
        <v>449</v>
      </c>
      <c r="D3" s="19" t="s">
        <v>450</v>
      </c>
      <c r="E3" s="21" t="s">
        <v>42</v>
      </c>
      <c r="F3" s="26">
        <f>J3/726</f>
        <v>3.71900826446281E-2</v>
      </c>
      <c r="G3" s="9" t="s">
        <v>43</v>
      </c>
      <c r="H3" s="19" t="s">
        <v>92</v>
      </c>
      <c r="I3" s="9">
        <v>2</v>
      </c>
      <c r="J3" s="9">
        <v>27</v>
      </c>
      <c r="K3" s="14" t="s">
        <v>151</v>
      </c>
      <c r="L3" s="14"/>
      <c r="M3" s="14"/>
      <c r="N3" s="4"/>
      <c r="O3" s="4"/>
      <c r="P3" s="4"/>
      <c r="Q3" s="4"/>
      <c r="R3" s="4"/>
    </row>
    <row r="4" spans="1:18">
      <c r="A4" s="23">
        <v>2</v>
      </c>
      <c r="B4" s="63" t="s">
        <v>44</v>
      </c>
      <c r="C4" s="9" t="s">
        <v>152</v>
      </c>
      <c r="D4" s="9"/>
      <c r="E4" s="4" t="s">
        <v>41</v>
      </c>
      <c r="F4" s="26">
        <f>J4/145</f>
        <v>6.8965517241379309E-3</v>
      </c>
      <c r="G4" s="9" t="s">
        <v>123</v>
      </c>
      <c r="H4" s="9" t="s">
        <v>92</v>
      </c>
      <c r="I4" s="9">
        <v>1</v>
      </c>
      <c r="J4" s="9">
        <v>1</v>
      </c>
      <c r="K4" s="14" t="s">
        <v>151</v>
      </c>
      <c r="L4" s="14"/>
      <c r="M4" s="14"/>
      <c r="N4" s="4"/>
      <c r="O4" s="4"/>
      <c r="P4" s="4"/>
      <c r="Q4" s="4"/>
      <c r="R4" s="4"/>
    </row>
    <row r="5" spans="1:18">
      <c r="A5" s="23">
        <v>3</v>
      </c>
      <c r="B5" s="63" t="s">
        <v>30</v>
      </c>
      <c r="C5" s="51" t="s">
        <v>451</v>
      </c>
      <c r="D5" s="9"/>
      <c r="E5" s="4"/>
      <c r="F5" s="26">
        <f>J5/145</f>
        <v>6.8965517241379309E-3</v>
      </c>
      <c r="G5" s="9" t="s">
        <v>123</v>
      </c>
      <c r="H5" s="9" t="s">
        <v>92</v>
      </c>
      <c r="I5" s="9"/>
      <c r="J5" s="9">
        <v>1</v>
      </c>
      <c r="K5" s="14" t="s">
        <v>153</v>
      </c>
      <c r="L5" s="14"/>
      <c r="M5" s="59" t="s">
        <v>362</v>
      </c>
      <c r="N5" s="18">
        <v>43683</v>
      </c>
      <c r="O5" s="4"/>
      <c r="P5" s="4"/>
      <c r="Q5" s="4"/>
      <c r="R5" s="4"/>
    </row>
    <row r="6" spans="1:18">
      <c r="A6" s="23">
        <v>4</v>
      </c>
      <c r="B6" s="63" t="s">
        <v>24</v>
      </c>
      <c r="C6" s="9" t="s">
        <v>25</v>
      </c>
      <c r="D6" s="9"/>
      <c r="E6" s="4" t="s">
        <v>154</v>
      </c>
      <c r="F6" s="26">
        <f>J6/193</f>
        <v>7.2538860103626937E-2</v>
      </c>
      <c r="G6" s="9" t="s">
        <v>107</v>
      </c>
      <c r="H6" s="9" t="s">
        <v>92</v>
      </c>
      <c r="I6" s="9">
        <v>2</v>
      </c>
      <c r="J6" s="9">
        <v>14</v>
      </c>
      <c r="K6" s="14">
        <v>43014</v>
      </c>
      <c r="L6" s="14"/>
      <c r="M6" s="14"/>
      <c r="N6" s="4"/>
      <c r="O6" s="4"/>
      <c r="P6" s="4"/>
      <c r="Q6" s="4"/>
      <c r="R6" s="4"/>
    </row>
    <row r="7" spans="1:18">
      <c r="A7" s="23">
        <v>5</v>
      </c>
      <c r="B7" s="64" t="s">
        <v>243</v>
      </c>
      <c r="C7" s="19" t="s">
        <v>475</v>
      </c>
      <c r="D7" s="9"/>
      <c r="E7" s="4"/>
      <c r="F7" s="26">
        <f>J7/145</f>
        <v>0.22068965517241379</v>
      </c>
      <c r="G7" s="9" t="s">
        <v>123</v>
      </c>
      <c r="H7" s="9" t="s">
        <v>92</v>
      </c>
      <c r="I7" s="9">
        <v>14</v>
      </c>
      <c r="J7" s="9">
        <v>32</v>
      </c>
      <c r="K7" s="14" t="s">
        <v>155</v>
      </c>
      <c r="L7" s="14"/>
      <c r="M7" s="14"/>
      <c r="N7" s="4"/>
      <c r="O7" s="4"/>
      <c r="P7" s="4"/>
      <c r="Q7" s="4"/>
      <c r="R7" s="4"/>
    </row>
    <row r="8" spans="1:18">
      <c r="A8" s="23">
        <v>6</v>
      </c>
      <c r="B8" s="63" t="s">
        <v>156</v>
      </c>
      <c r="C8" s="51" t="s">
        <v>452</v>
      </c>
      <c r="D8" s="9"/>
      <c r="E8" s="4"/>
      <c r="F8" s="26">
        <f>J8/435</f>
        <v>1.8390804597701149E-2</v>
      </c>
      <c r="G8" s="19" t="s">
        <v>45</v>
      </c>
      <c r="H8" s="9" t="s">
        <v>92</v>
      </c>
      <c r="I8" s="9">
        <v>8</v>
      </c>
      <c r="J8" s="9">
        <v>8</v>
      </c>
      <c r="K8" s="14" t="s">
        <v>155</v>
      </c>
      <c r="L8" s="14"/>
      <c r="M8" s="14"/>
      <c r="N8" s="4"/>
      <c r="O8" s="4"/>
      <c r="P8" s="4"/>
      <c r="Q8" s="4"/>
      <c r="R8" s="4"/>
    </row>
    <row r="9" spans="1:18">
      <c r="A9" s="23">
        <v>7</v>
      </c>
      <c r="B9" s="63" t="s">
        <v>157</v>
      </c>
      <c r="C9" s="19" t="s">
        <v>473</v>
      </c>
      <c r="D9" s="9"/>
      <c r="E9" s="4"/>
      <c r="F9" s="26">
        <f>J9/435</f>
        <v>6.8965517241379309E-3</v>
      </c>
      <c r="G9" s="19" t="s">
        <v>45</v>
      </c>
      <c r="H9" s="9" t="s">
        <v>92</v>
      </c>
      <c r="I9" s="9">
        <v>1</v>
      </c>
      <c r="J9" s="9">
        <v>3</v>
      </c>
      <c r="K9" s="14" t="s">
        <v>158</v>
      </c>
      <c r="L9" s="14"/>
      <c r="M9" s="14"/>
      <c r="N9" s="4"/>
      <c r="O9" s="4"/>
      <c r="P9" s="4"/>
      <c r="Q9" s="4"/>
      <c r="R9" s="4"/>
    </row>
    <row r="10" spans="1:18">
      <c r="A10" s="23">
        <v>8</v>
      </c>
      <c r="B10" s="63" t="s">
        <v>157</v>
      </c>
      <c r="C10" s="19" t="s">
        <v>474</v>
      </c>
      <c r="D10" s="9"/>
      <c r="E10" s="4"/>
      <c r="F10" s="26">
        <f>J10/435</f>
        <v>6.8965517241379309E-3</v>
      </c>
      <c r="G10" s="19" t="s">
        <v>45</v>
      </c>
      <c r="H10" s="9" t="s">
        <v>92</v>
      </c>
      <c r="I10" s="9">
        <v>1</v>
      </c>
      <c r="J10" s="9">
        <v>3</v>
      </c>
      <c r="K10" s="14" t="s">
        <v>158</v>
      </c>
      <c r="L10" s="14"/>
      <c r="M10" s="14"/>
      <c r="N10" s="4"/>
      <c r="O10" s="4"/>
      <c r="P10" s="4"/>
      <c r="Q10" s="4"/>
      <c r="R10" s="4"/>
    </row>
    <row r="11" spans="1:18">
      <c r="A11" s="23">
        <v>9</v>
      </c>
      <c r="B11" s="63" t="s">
        <v>157</v>
      </c>
      <c r="C11" s="51" t="s">
        <v>453</v>
      </c>
      <c r="D11" s="9"/>
      <c r="E11" s="4"/>
      <c r="F11" s="26">
        <f>J11/435</f>
        <v>6.8965517241379309E-3</v>
      </c>
      <c r="G11" s="19" t="s">
        <v>45</v>
      </c>
      <c r="H11" s="9" t="s">
        <v>92</v>
      </c>
      <c r="I11" s="9">
        <v>1</v>
      </c>
      <c r="J11" s="9">
        <v>3</v>
      </c>
      <c r="K11" s="14" t="s">
        <v>158</v>
      </c>
      <c r="L11" s="14"/>
      <c r="M11" s="14"/>
      <c r="N11" s="4"/>
      <c r="O11" s="4"/>
      <c r="P11" s="4"/>
      <c r="Q11" s="4"/>
      <c r="R11" s="4"/>
    </row>
    <row r="12" spans="1:18" s="1" customFormat="1">
      <c r="A12" s="23">
        <v>10</v>
      </c>
      <c r="B12" s="65" t="s">
        <v>454</v>
      </c>
      <c r="C12" s="9" t="s">
        <v>159</v>
      </c>
      <c r="D12" s="9"/>
      <c r="E12" s="4"/>
      <c r="F12" s="26">
        <f>J12/193</f>
        <v>3.1088082901554404E-2</v>
      </c>
      <c r="G12" s="9" t="s">
        <v>107</v>
      </c>
      <c r="H12" s="9" t="s">
        <v>92</v>
      </c>
      <c r="I12" s="9">
        <v>1</v>
      </c>
      <c r="J12" s="9">
        <v>6</v>
      </c>
      <c r="K12" s="14">
        <v>43079</v>
      </c>
      <c r="L12" s="14"/>
      <c r="M12" s="14"/>
      <c r="N12" s="4"/>
      <c r="O12" s="4"/>
      <c r="P12" s="4"/>
      <c r="Q12" s="4"/>
      <c r="R12" s="4"/>
    </row>
    <row r="13" spans="1:18" s="1" customFormat="1">
      <c r="A13" s="23">
        <v>11</v>
      </c>
      <c r="B13" s="64" t="s">
        <v>424</v>
      </c>
      <c r="C13" s="9" t="s">
        <v>160</v>
      </c>
      <c r="D13" s="9"/>
      <c r="E13" s="4"/>
      <c r="F13" s="26">
        <f>J13/726</f>
        <v>6.8870523415977963E-3</v>
      </c>
      <c r="G13" s="19" t="s">
        <v>43</v>
      </c>
      <c r="H13" s="9" t="s">
        <v>92</v>
      </c>
      <c r="I13" s="9">
        <v>1</v>
      </c>
      <c r="J13" s="9">
        <v>5</v>
      </c>
      <c r="K13" s="14">
        <v>43079</v>
      </c>
      <c r="L13" s="14"/>
      <c r="M13" s="14"/>
      <c r="N13" s="4"/>
      <c r="O13" s="4"/>
      <c r="P13" s="4"/>
      <c r="Q13" s="4"/>
      <c r="R13" s="4"/>
    </row>
    <row r="14" spans="1:18" s="1" customFormat="1">
      <c r="A14" s="23">
        <v>12</v>
      </c>
      <c r="B14" s="63" t="s">
        <v>161</v>
      </c>
      <c r="C14" s="9" t="s">
        <v>162</v>
      </c>
      <c r="D14" s="9"/>
      <c r="E14" s="4"/>
      <c r="F14" s="26">
        <f t="shared" ref="F14:F45" si="0">J14/726</f>
        <v>0</v>
      </c>
      <c r="G14" s="9" t="s">
        <v>43</v>
      </c>
      <c r="H14" s="9" t="s">
        <v>92</v>
      </c>
      <c r="I14" s="9">
        <v>1</v>
      </c>
      <c r="J14" s="9">
        <v>0</v>
      </c>
      <c r="K14" s="14" t="s">
        <v>97</v>
      </c>
      <c r="L14" s="14"/>
      <c r="M14" s="14"/>
      <c r="N14" s="4"/>
      <c r="O14" s="4"/>
      <c r="P14" s="4"/>
      <c r="Q14" s="4"/>
      <c r="R14" s="4"/>
    </row>
    <row r="15" spans="1:18" s="1" customFormat="1">
      <c r="A15" s="23">
        <v>13</v>
      </c>
      <c r="B15" s="63" t="s">
        <v>163</v>
      </c>
      <c r="C15" s="9"/>
      <c r="D15" s="9"/>
      <c r="E15" s="4"/>
      <c r="F15" s="26">
        <f t="shared" si="0"/>
        <v>6.8870523415977963E-3</v>
      </c>
      <c r="G15" s="9" t="s">
        <v>43</v>
      </c>
      <c r="H15" s="9" t="s">
        <v>92</v>
      </c>
      <c r="I15" s="9">
        <v>1</v>
      </c>
      <c r="J15" s="9">
        <v>5</v>
      </c>
      <c r="K15" s="14" t="s">
        <v>97</v>
      </c>
      <c r="L15" s="14"/>
      <c r="M15" s="14"/>
      <c r="N15" s="4"/>
      <c r="O15" s="4"/>
      <c r="P15" s="4"/>
      <c r="Q15" s="4"/>
      <c r="R15" s="4"/>
    </row>
    <row r="16" spans="1:18" s="1" customFormat="1">
      <c r="A16" s="23">
        <v>14</v>
      </c>
      <c r="B16" s="63" t="s">
        <v>163</v>
      </c>
      <c r="C16" s="9" t="s">
        <v>164</v>
      </c>
      <c r="D16" s="9"/>
      <c r="E16" s="4"/>
      <c r="F16" s="26">
        <f t="shared" si="0"/>
        <v>0</v>
      </c>
      <c r="G16" s="9" t="s">
        <v>43</v>
      </c>
      <c r="H16" s="9" t="s">
        <v>92</v>
      </c>
      <c r="I16" s="9">
        <v>1</v>
      </c>
      <c r="J16" s="9">
        <v>0</v>
      </c>
      <c r="K16" s="14" t="s">
        <v>97</v>
      </c>
      <c r="L16" s="14"/>
      <c r="M16" s="14"/>
      <c r="N16" s="4"/>
      <c r="O16" s="4"/>
      <c r="P16" s="4"/>
      <c r="Q16" s="4"/>
      <c r="R16" s="4"/>
    </row>
    <row r="17" spans="1:18" s="1" customFormat="1">
      <c r="A17" s="23">
        <v>15</v>
      </c>
      <c r="B17" s="63" t="s">
        <v>165</v>
      </c>
      <c r="C17" s="19" t="s">
        <v>184</v>
      </c>
      <c r="D17" s="9"/>
      <c r="E17" s="4"/>
      <c r="F17" s="26">
        <f t="shared" si="0"/>
        <v>5.5096418732782371E-3</v>
      </c>
      <c r="G17" s="9" t="s">
        <v>43</v>
      </c>
      <c r="H17" s="9" t="s">
        <v>92</v>
      </c>
      <c r="I17" s="9">
        <v>1</v>
      </c>
      <c r="J17" s="9">
        <v>4</v>
      </c>
      <c r="K17" s="14" t="s">
        <v>97</v>
      </c>
      <c r="L17" s="14"/>
      <c r="M17" s="14"/>
      <c r="N17" s="4"/>
      <c r="O17" s="4"/>
      <c r="P17" s="4"/>
      <c r="Q17" s="4"/>
      <c r="R17" s="4"/>
    </row>
    <row r="18" spans="1:18" s="1" customFormat="1">
      <c r="A18" s="23">
        <v>16</v>
      </c>
      <c r="B18" s="64" t="s">
        <v>165</v>
      </c>
      <c r="C18" s="9"/>
      <c r="D18" s="9"/>
      <c r="E18" s="4"/>
      <c r="F18" s="26">
        <f t="shared" si="0"/>
        <v>4.5454545454545456E-2</v>
      </c>
      <c r="G18" s="9" t="s">
        <v>43</v>
      </c>
      <c r="H18" s="9" t="s">
        <v>92</v>
      </c>
      <c r="I18" s="9">
        <v>4</v>
      </c>
      <c r="J18" s="9">
        <v>33</v>
      </c>
      <c r="K18" s="14" t="s">
        <v>97</v>
      </c>
      <c r="L18" s="14"/>
      <c r="M18" s="14"/>
      <c r="N18" s="4"/>
      <c r="O18" s="4"/>
      <c r="P18" s="4"/>
      <c r="Q18" s="4"/>
      <c r="R18" s="4"/>
    </row>
    <row r="19" spans="1:18" s="1" customFormat="1">
      <c r="A19" s="23">
        <v>17</v>
      </c>
      <c r="B19" s="64" t="s">
        <v>163</v>
      </c>
      <c r="C19" s="19" t="s">
        <v>185</v>
      </c>
      <c r="D19" s="9"/>
      <c r="E19" s="4"/>
      <c r="F19" s="26">
        <f t="shared" si="0"/>
        <v>4.1322314049586778E-3</v>
      </c>
      <c r="G19" s="19" t="s">
        <v>43</v>
      </c>
      <c r="H19" s="19" t="s">
        <v>92</v>
      </c>
      <c r="I19" s="9"/>
      <c r="J19" s="9">
        <v>3</v>
      </c>
      <c r="K19" s="14" t="s">
        <v>97</v>
      </c>
      <c r="L19" s="14"/>
      <c r="M19" s="14"/>
      <c r="N19" s="4"/>
      <c r="O19" s="4"/>
      <c r="P19" s="4"/>
      <c r="Q19" s="4"/>
      <c r="R19" s="4"/>
    </row>
    <row r="20" spans="1:18" s="1" customFormat="1">
      <c r="A20" s="23">
        <v>18</v>
      </c>
      <c r="B20" s="63" t="s">
        <v>60</v>
      </c>
      <c r="C20" s="9" t="s">
        <v>166</v>
      </c>
      <c r="D20" s="19" t="s">
        <v>196</v>
      </c>
      <c r="E20" s="4"/>
      <c r="F20" s="26">
        <f t="shared" si="0"/>
        <v>4.9586776859504134E-2</v>
      </c>
      <c r="G20" s="19" t="s">
        <v>43</v>
      </c>
      <c r="H20" s="9" t="s">
        <v>18</v>
      </c>
      <c r="I20" s="9">
        <v>2</v>
      </c>
      <c r="J20" s="9">
        <v>36</v>
      </c>
      <c r="K20" s="14">
        <v>43165</v>
      </c>
      <c r="L20" s="59">
        <v>43600</v>
      </c>
      <c r="M20" s="14"/>
      <c r="N20" s="4"/>
      <c r="O20" s="4"/>
      <c r="P20" s="4"/>
      <c r="Q20" s="4"/>
      <c r="R20" s="4"/>
    </row>
    <row r="21" spans="1:18" s="1" customFormat="1">
      <c r="A21" s="23">
        <v>19</v>
      </c>
      <c r="B21" s="63" t="s">
        <v>60</v>
      </c>
      <c r="C21" s="51" t="s">
        <v>197</v>
      </c>
      <c r="D21" s="19" t="s">
        <v>42</v>
      </c>
      <c r="E21" s="4"/>
      <c r="F21" s="26">
        <f t="shared" si="0"/>
        <v>1.1019283746556474E-2</v>
      </c>
      <c r="G21" s="19" t="s">
        <v>43</v>
      </c>
      <c r="H21" s="51" t="s">
        <v>17</v>
      </c>
      <c r="I21" s="115">
        <v>1</v>
      </c>
      <c r="J21" s="9">
        <v>8</v>
      </c>
      <c r="K21" s="14">
        <v>43111</v>
      </c>
      <c r="L21" s="14"/>
      <c r="M21" s="14"/>
      <c r="N21" s="4"/>
      <c r="O21" s="4"/>
      <c r="P21" s="4"/>
      <c r="Q21" s="4"/>
      <c r="R21" s="4"/>
    </row>
    <row r="22" spans="1:18">
      <c r="A22" s="23">
        <v>20</v>
      </c>
      <c r="B22" s="65" t="s">
        <v>60</v>
      </c>
      <c r="C22" s="51" t="s">
        <v>197</v>
      </c>
      <c r="D22" s="19" t="s">
        <v>42</v>
      </c>
      <c r="E22" s="4"/>
      <c r="F22" s="26">
        <f t="shared" si="0"/>
        <v>1.3774104683195593E-2</v>
      </c>
      <c r="G22" s="19" t="s">
        <v>43</v>
      </c>
      <c r="H22" s="51" t="s">
        <v>17</v>
      </c>
      <c r="I22" s="116"/>
      <c r="J22" s="9">
        <v>10</v>
      </c>
      <c r="K22" s="14">
        <v>43497</v>
      </c>
      <c r="L22" s="14"/>
      <c r="M22" s="14"/>
      <c r="N22" s="4"/>
      <c r="O22" s="4"/>
      <c r="P22" s="4"/>
      <c r="Q22" s="4"/>
      <c r="R22" s="4"/>
    </row>
    <row r="23" spans="1:18">
      <c r="A23" s="23">
        <v>21</v>
      </c>
      <c r="B23" s="65" t="s">
        <v>60</v>
      </c>
      <c r="C23" s="51" t="s">
        <v>166</v>
      </c>
      <c r="D23" s="51" t="s">
        <v>196</v>
      </c>
      <c r="E23" s="4"/>
      <c r="F23" s="26">
        <f t="shared" si="0"/>
        <v>8.8154269972451793E-2</v>
      </c>
      <c r="G23" s="51" t="s">
        <v>43</v>
      </c>
      <c r="H23" s="9" t="s">
        <v>18</v>
      </c>
      <c r="I23" s="9"/>
      <c r="J23" s="9">
        <v>64</v>
      </c>
      <c r="K23" s="14">
        <v>43525</v>
      </c>
      <c r="L23" s="14"/>
      <c r="M23" s="14"/>
      <c r="N23" s="4"/>
      <c r="O23" s="4"/>
      <c r="P23" s="4"/>
      <c r="Q23" s="4"/>
      <c r="R23" s="4"/>
    </row>
    <row r="24" spans="1:18" s="1" customFormat="1">
      <c r="A24" s="23">
        <v>22</v>
      </c>
      <c r="B24" s="64" t="s">
        <v>30</v>
      </c>
      <c r="C24" s="19" t="s">
        <v>363</v>
      </c>
      <c r="D24" s="19" t="s">
        <v>42</v>
      </c>
      <c r="E24" s="4"/>
      <c r="F24" s="26">
        <f t="shared" si="0"/>
        <v>0.27272727272727271</v>
      </c>
      <c r="G24" s="19" t="s">
        <v>43</v>
      </c>
      <c r="H24" s="19" t="s">
        <v>455</v>
      </c>
      <c r="I24" s="9">
        <v>11</v>
      </c>
      <c r="J24" s="9">
        <v>198</v>
      </c>
      <c r="K24" s="20" t="s">
        <v>364</v>
      </c>
      <c r="L24" s="14"/>
      <c r="M24" s="14"/>
      <c r="N24" s="4"/>
      <c r="O24" s="4"/>
      <c r="P24" s="4"/>
      <c r="Q24" s="4"/>
      <c r="R24" s="4"/>
    </row>
    <row r="25" spans="1:18" s="1" customFormat="1">
      <c r="A25" s="23">
        <v>23</v>
      </c>
      <c r="B25" s="65" t="s">
        <v>379</v>
      </c>
      <c r="C25" s="51" t="s">
        <v>380</v>
      </c>
      <c r="D25" s="51" t="s">
        <v>42</v>
      </c>
      <c r="E25" s="4"/>
      <c r="F25" s="26">
        <f t="shared" si="0"/>
        <v>2.7548209366391185E-3</v>
      </c>
      <c r="G25" s="51" t="s">
        <v>107</v>
      </c>
      <c r="H25" s="51" t="s">
        <v>92</v>
      </c>
      <c r="I25" s="9"/>
      <c r="J25" s="9">
        <v>2</v>
      </c>
      <c r="K25" s="14">
        <v>43747</v>
      </c>
      <c r="L25" s="14"/>
      <c r="M25" s="14"/>
      <c r="N25" s="4"/>
      <c r="O25" s="4"/>
      <c r="P25" s="4"/>
      <c r="Q25" s="4"/>
      <c r="R25" s="4"/>
    </row>
    <row r="26" spans="1:18" s="1" customFormat="1">
      <c r="A26" s="23">
        <v>24</v>
      </c>
      <c r="B26" s="65" t="s">
        <v>30</v>
      </c>
      <c r="C26" s="51" t="s">
        <v>381</v>
      </c>
      <c r="D26" s="51" t="s">
        <v>42</v>
      </c>
      <c r="E26" s="4"/>
      <c r="F26" s="26">
        <f t="shared" si="0"/>
        <v>2.7548209366391185E-3</v>
      </c>
      <c r="G26" s="51" t="s">
        <v>43</v>
      </c>
      <c r="H26" s="51" t="s">
        <v>92</v>
      </c>
      <c r="I26" s="9"/>
      <c r="J26" s="9">
        <v>2</v>
      </c>
      <c r="K26" s="14">
        <v>43747</v>
      </c>
      <c r="L26" s="14"/>
      <c r="M26" s="14"/>
      <c r="N26" s="4"/>
      <c r="O26" s="4"/>
      <c r="P26" s="4"/>
      <c r="Q26" s="4"/>
      <c r="R26" s="4"/>
    </row>
    <row r="27" spans="1:18" s="1" customFormat="1">
      <c r="A27" s="23">
        <v>25</v>
      </c>
      <c r="B27" s="65" t="s">
        <v>389</v>
      </c>
      <c r="C27" s="51"/>
      <c r="D27" s="19" t="s">
        <v>272</v>
      </c>
      <c r="E27" s="4"/>
      <c r="F27" s="26">
        <f>J27/290</f>
        <v>7.2413793103448282E-2</v>
      </c>
      <c r="G27" s="51" t="s">
        <v>254</v>
      </c>
      <c r="H27" s="51" t="s">
        <v>335</v>
      </c>
      <c r="I27" s="9"/>
      <c r="J27" s="9">
        <v>21</v>
      </c>
      <c r="K27" s="20" t="s">
        <v>423</v>
      </c>
      <c r="L27" s="14"/>
      <c r="M27" s="14"/>
      <c r="N27" s="4"/>
      <c r="O27" s="4"/>
      <c r="P27" s="4"/>
      <c r="Q27" s="4"/>
      <c r="R27" s="4"/>
    </row>
    <row r="28" spans="1:18" s="1" customFormat="1">
      <c r="A28" s="23">
        <v>26</v>
      </c>
      <c r="B28" s="65" t="s">
        <v>389</v>
      </c>
      <c r="C28" s="51" t="s">
        <v>390</v>
      </c>
      <c r="D28" s="51" t="s">
        <v>42</v>
      </c>
      <c r="E28" s="4"/>
      <c r="F28" s="26">
        <f t="shared" ref="F28:F33" si="1">J28/290</f>
        <v>6.8965517241379309E-3</v>
      </c>
      <c r="G28" s="51" t="s">
        <v>254</v>
      </c>
      <c r="H28" s="51" t="s">
        <v>335</v>
      </c>
      <c r="I28" s="9"/>
      <c r="J28" s="9">
        <v>2</v>
      </c>
      <c r="K28" s="59" t="s">
        <v>391</v>
      </c>
      <c r="L28" s="14"/>
      <c r="M28" s="14"/>
      <c r="N28" s="4"/>
      <c r="O28" s="4"/>
      <c r="P28" s="4"/>
      <c r="Q28" s="4"/>
      <c r="R28" s="4"/>
    </row>
    <row r="29" spans="1:18" s="1" customFormat="1">
      <c r="A29" s="23">
        <v>27</v>
      </c>
      <c r="B29" s="65" t="s">
        <v>389</v>
      </c>
      <c r="C29" s="51" t="s">
        <v>393</v>
      </c>
      <c r="D29" s="51" t="s">
        <v>42</v>
      </c>
      <c r="E29" s="4"/>
      <c r="F29" s="26">
        <f t="shared" si="1"/>
        <v>6.8965517241379309E-3</v>
      </c>
      <c r="G29" s="51" t="s">
        <v>254</v>
      </c>
      <c r="H29" s="51" t="s">
        <v>335</v>
      </c>
      <c r="I29" s="9"/>
      <c r="J29" s="9">
        <v>2</v>
      </c>
      <c r="K29" s="59" t="s">
        <v>391</v>
      </c>
      <c r="L29" s="14"/>
      <c r="M29" s="14"/>
      <c r="N29" s="4"/>
      <c r="O29" s="4"/>
      <c r="P29" s="4"/>
      <c r="Q29" s="4"/>
      <c r="R29" s="4"/>
    </row>
    <row r="30" spans="1:18" s="1" customFormat="1">
      <c r="A30" s="23">
        <v>28</v>
      </c>
      <c r="B30" s="65" t="s">
        <v>392</v>
      </c>
      <c r="C30" s="51" t="s">
        <v>394</v>
      </c>
      <c r="D30" s="51" t="s">
        <v>42</v>
      </c>
      <c r="E30" s="4"/>
      <c r="F30" s="26">
        <f t="shared" si="1"/>
        <v>6.8965517241379309E-3</v>
      </c>
      <c r="G30" s="51" t="s">
        <v>254</v>
      </c>
      <c r="H30" s="51" t="s">
        <v>335</v>
      </c>
      <c r="I30" s="9"/>
      <c r="J30" s="9">
        <v>2</v>
      </c>
      <c r="K30" s="59" t="s">
        <v>391</v>
      </c>
      <c r="L30" s="14"/>
      <c r="M30" s="14"/>
      <c r="N30" s="4"/>
      <c r="O30" s="4"/>
      <c r="P30" s="4"/>
      <c r="Q30" s="4"/>
      <c r="R30" s="4"/>
    </row>
    <row r="31" spans="1:18" s="1" customFormat="1">
      <c r="A31" s="23">
        <v>29</v>
      </c>
      <c r="B31" s="65" t="s">
        <v>392</v>
      </c>
      <c r="C31" s="51" t="s">
        <v>395</v>
      </c>
      <c r="D31" s="51" t="s">
        <v>42</v>
      </c>
      <c r="E31" s="4"/>
      <c r="F31" s="26">
        <f t="shared" si="1"/>
        <v>1.3793103448275862E-2</v>
      </c>
      <c r="G31" s="51" t="s">
        <v>254</v>
      </c>
      <c r="H31" s="51" t="s">
        <v>335</v>
      </c>
      <c r="I31" s="9"/>
      <c r="J31" s="9">
        <v>4</v>
      </c>
      <c r="K31" s="59" t="s">
        <v>391</v>
      </c>
      <c r="L31" s="14"/>
      <c r="M31" s="14"/>
      <c r="N31" s="4"/>
      <c r="O31" s="4"/>
      <c r="P31" s="4"/>
      <c r="Q31" s="4"/>
      <c r="R31" s="4"/>
    </row>
    <row r="32" spans="1:18" s="1" customFormat="1">
      <c r="A32" s="23">
        <v>30</v>
      </c>
      <c r="B32" s="65" t="s">
        <v>392</v>
      </c>
      <c r="C32" s="51" t="s">
        <v>396</v>
      </c>
      <c r="D32" s="51" t="s">
        <v>42</v>
      </c>
      <c r="E32" s="4"/>
      <c r="F32" s="26">
        <f t="shared" si="1"/>
        <v>6.8965517241379309E-3</v>
      </c>
      <c r="G32" s="51" t="s">
        <v>254</v>
      </c>
      <c r="H32" s="51" t="s">
        <v>335</v>
      </c>
      <c r="I32" s="9"/>
      <c r="J32" s="9">
        <v>2</v>
      </c>
      <c r="K32" s="59" t="s">
        <v>391</v>
      </c>
      <c r="L32" s="14"/>
      <c r="M32" s="14"/>
      <c r="N32" s="4"/>
      <c r="O32" s="4"/>
      <c r="P32" s="4"/>
      <c r="Q32" s="4"/>
      <c r="R32" s="4"/>
    </row>
    <row r="33" spans="1:18" s="1" customFormat="1">
      <c r="A33" s="23">
        <v>31</v>
      </c>
      <c r="B33" s="65" t="s">
        <v>389</v>
      </c>
      <c r="C33" s="51" t="s">
        <v>397</v>
      </c>
      <c r="D33" s="51" t="s">
        <v>42</v>
      </c>
      <c r="E33" s="4"/>
      <c r="F33" s="26">
        <f t="shared" si="1"/>
        <v>6.8965517241379309E-3</v>
      </c>
      <c r="G33" s="51" t="s">
        <v>254</v>
      </c>
      <c r="H33" s="51" t="s">
        <v>335</v>
      </c>
      <c r="I33" s="9"/>
      <c r="J33" s="9">
        <v>2</v>
      </c>
      <c r="K33" s="59" t="s">
        <v>391</v>
      </c>
      <c r="L33" s="14"/>
      <c r="M33" s="14"/>
      <c r="N33" s="4"/>
      <c r="O33" s="4"/>
      <c r="P33" s="4"/>
      <c r="Q33" s="4"/>
      <c r="R33" s="4"/>
    </row>
    <row r="34" spans="1:18" s="1" customFormat="1">
      <c r="A34" s="23">
        <v>32</v>
      </c>
      <c r="B34" s="65" t="s">
        <v>156</v>
      </c>
      <c r="C34" s="51" t="s">
        <v>398</v>
      </c>
      <c r="D34" s="19" t="s">
        <v>272</v>
      </c>
      <c r="E34" s="4"/>
      <c r="F34" s="26">
        <f t="shared" si="0"/>
        <v>5.5096418732782371E-3</v>
      </c>
      <c r="G34" s="19" t="s">
        <v>107</v>
      </c>
      <c r="H34" s="51" t="s">
        <v>92</v>
      </c>
      <c r="I34" s="9"/>
      <c r="J34" s="9">
        <v>4</v>
      </c>
      <c r="K34" s="59" t="s">
        <v>391</v>
      </c>
      <c r="L34" s="14"/>
      <c r="M34" s="14"/>
      <c r="N34" s="4"/>
      <c r="O34" s="4"/>
      <c r="P34" s="4"/>
      <c r="Q34" s="4"/>
      <c r="R34" s="4"/>
    </row>
    <row r="35" spans="1:18" s="1" customFormat="1">
      <c r="A35" s="23">
        <v>33</v>
      </c>
      <c r="B35" s="65" t="s">
        <v>44</v>
      </c>
      <c r="C35" s="19" t="s">
        <v>422</v>
      </c>
      <c r="D35" s="19" t="s">
        <v>272</v>
      </c>
      <c r="E35" s="4"/>
      <c r="F35" s="26">
        <f t="shared" si="0"/>
        <v>2.7548209366391185E-3</v>
      </c>
      <c r="G35" s="19" t="s">
        <v>107</v>
      </c>
      <c r="H35" s="51" t="s">
        <v>92</v>
      </c>
      <c r="I35" s="9"/>
      <c r="J35" s="9">
        <v>2</v>
      </c>
      <c r="K35" s="59" t="s">
        <v>391</v>
      </c>
      <c r="L35" s="14"/>
      <c r="M35" s="14"/>
      <c r="N35" s="4"/>
      <c r="O35" s="4"/>
      <c r="P35" s="4"/>
      <c r="Q35" s="4"/>
      <c r="R35" s="4"/>
    </row>
    <row r="36" spans="1:18" s="1" customFormat="1">
      <c r="A36" s="23">
        <v>34</v>
      </c>
      <c r="B36" s="65" t="s">
        <v>399</v>
      </c>
      <c r="C36" s="51" t="s">
        <v>400</v>
      </c>
      <c r="D36" s="51"/>
      <c r="E36" s="4"/>
      <c r="F36" s="26">
        <f t="shared" si="0"/>
        <v>2.7548209366391185E-3</v>
      </c>
      <c r="G36" s="19" t="s">
        <v>107</v>
      </c>
      <c r="H36" s="51" t="s">
        <v>92</v>
      </c>
      <c r="I36" s="9"/>
      <c r="J36" s="9">
        <v>2</v>
      </c>
      <c r="K36" s="59" t="s">
        <v>391</v>
      </c>
      <c r="L36" s="14"/>
      <c r="M36" s="14"/>
      <c r="N36" s="4"/>
      <c r="O36" s="4"/>
      <c r="P36" s="4"/>
      <c r="Q36" s="4"/>
      <c r="R36" s="4"/>
    </row>
    <row r="37" spans="1:18" s="1" customFormat="1">
      <c r="A37" s="23">
        <v>35</v>
      </c>
      <c r="B37" s="65" t="s">
        <v>401</v>
      </c>
      <c r="C37" s="51" t="s">
        <v>402</v>
      </c>
      <c r="D37" s="51"/>
      <c r="E37" s="4"/>
      <c r="F37" s="26">
        <f t="shared" si="0"/>
        <v>2.7548209366391185E-3</v>
      </c>
      <c r="G37" s="19" t="s">
        <v>107</v>
      </c>
      <c r="H37" s="51" t="s">
        <v>92</v>
      </c>
      <c r="I37" s="9"/>
      <c r="J37" s="9">
        <v>2</v>
      </c>
      <c r="K37" s="59" t="s">
        <v>391</v>
      </c>
      <c r="L37" s="14"/>
      <c r="M37" s="14"/>
      <c r="N37" s="4"/>
      <c r="O37" s="4"/>
      <c r="P37" s="4"/>
      <c r="Q37" s="4"/>
      <c r="R37" s="4"/>
    </row>
    <row r="38" spans="1:18" s="1" customFormat="1">
      <c r="A38" s="23">
        <v>36</v>
      </c>
      <c r="B38" s="65" t="s">
        <v>392</v>
      </c>
      <c r="C38" s="51" t="s">
        <v>434</v>
      </c>
      <c r="D38" s="51" t="s">
        <v>42</v>
      </c>
      <c r="E38" s="4"/>
      <c r="F38" s="26">
        <f t="shared" si="0"/>
        <v>6.8870523415977963E-3</v>
      </c>
      <c r="G38" s="51" t="s">
        <v>254</v>
      </c>
      <c r="H38" s="51" t="s">
        <v>335</v>
      </c>
      <c r="I38" s="9"/>
      <c r="J38" s="9">
        <v>5</v>
      </c>
      <c r="K38" s="59">
        <v>43862</v>
      </c>
      <c r="L38" s="14"/>
      <c r="M38" s="14"/>
      <c r="N38" s="4"/>
      <c r="O38" s="4"/>
      <c r="P38" s="4"/>
      <c r="Q38" s="4"/>
      <c r="R38" s="4"/>
    </row>
    <row r="39" spans="1:18" s="1" customFormat="1">
      <c r="A39" s="23">
        <v>37</v>
      </c>
      <c r="B39" s="65" t="s">
        <v>392</v>
      </c>
      <c r="C39" s="51" t="s">
        <v>396</v>
      </c>
      <c r="D39" s="51" t="s">
        <v>42</v>
      </c>
      <c r="E39" s="4"/>
      <c r="F39" s="26">
        <f t="shared" si="0"/>
        <v>4.1322314049586778E-3</v>
      </c>
      <c r="G39" s="51" t="s">
        <v>254</v>
      </c>
      <c r="H39" s="51" t="s">
        <v>335</v>
      </c>
      <c r="I39" s="9"/>
      <c r="J39" s="9">
        <v>3</v>
      </c>
      <c r="K39" s="59">
        <v>43862</v>
      </c>
      <c r="L39" s="14"/>
      <c r="M39" s="14"/>
      <c r="N39" s="4"/>
      <c r="O39" s="4"/>
      <c r="P39" s="4"/>
      <c r="Q39" s="4"/>
      <c r="R39" s="4"/>
    </row>
    <row r="40" spans="1:18" s="1" customFormat="1">
      <c r="A40" s="23">
        <v>38</v>
      </c>
      <c r="B40" s="65" t="s">
        <v>392</v>
      </c>
      <c r="C40" s="51" t="s">
        <v>394</v>
      </c>
      <c r="D40" s="51" t="s">
        <v>42</v>
      </c>
      <c r="E40" s="4"/>
      <c r="F40" s="26">
        <f t="shared" si="0"/>
        <v>4.1322314049586778E-3</v>
      </c>
      <c r="G40" s="51" t="s">
        <v>254</v>
      </c>
      <c r="H40" s="51" t="s">
        <v>335</v>
      </c>
      <c r="I40" s="9"/>
      <c r="J40" s="9">
        <v>3</v>
      </c>
      <c r="K40" s="59">
        <v>43862</v>
      </c>
      <c r="L40" s="14"/>
      <c r="M40" s="14"/>
      <c r="N40" s="4"/>
      <c r="O40" s="4"/>
      <c r="P40" s="4"/>
      <c r="Q40" s="4"/>
      <c r="R40" s="4"/>
    </row>
    <row r="41" spans="1:18" s="1" customFormat="1">
      <c r="A41" s="23">
        <v>39</v>
      </c>
      <c r="B41" s="65"/>
      <c r="C41" s="51"/>
      <c r="D41" s="51"/>
      <c r="E41" s="4"/>
      <c r="F41" s="26">
        <f t="shared" si="0"/>
        <v>0</v>
      </c>
      <c r="G41" s="51"/>
      <c r="H41" s="51"/>
      <c r="I41" s="9"/>
      <c r="J41" s="9"/>
      <c r="K41" s="59"/>
      <c r="L41" s="14"/>
      <c r="M41" s="14"/>
      <c r="N41" s="4"/>
      <c r="O41" s="4"/>
      <c r="P41" s="4"/>
      <c r="Q41" s="4"/>
      <c r="R41" s="4"/>
    </row>
    <row r="42" spans="1:18" s="1" customFormat="1">
      <c r="A42" s="23">
        <v>40</v>
      </c>
      <c r="B42" s="65"/>
      <c r="C42" s="51"/>
      <c r="D42" s="51"/>
      <c r="E42" s="4"/>
      <c r="F42" s="26">
        <f t="shared" si="0"/>
        <v>0</v>
      </c>
      <c r="G42" s="51"/>
      <c r="H42" s="51"/>
      <c r="I42" s="9"/>
      <c r="J42" s="9"/>
      <c r="K42" s="59"/>
      <c r="L42" s="14"/>
      <c r="M42" s="14"/>
      <c r="N42" s="4"/>
      <c r="O42" s="4"/>
      <c r="P42" s="4"/>
      <c r="Q42" s="4"/>
      <c r="R42" s="4"/>
    </row>
    <row r="43" spans="1:18" s="1" customFormat="1">
      <c r="A43" s="23">
        <v>41</v>
      </c>
      <c r="B43" s="65"/>
      <c r="C43" s="51"/>
      <c r="D43" s="51"/>
      <c r="E43" s="4"/>
      <c r="F43" s="26">
        <f t="shared" si="0"/>
        <v>0</v>
      </c>
      <c r="G43" s="51"/>
      <c r="H43" s="51"/>
      <c r="I43" s="9"/>
      <c r="J43" s="9"/>
      <c r="K43" s="59"/>
      <c r="L43" s="14"/>
      <c r="M43" s="14"/>
      <c r="N43" s="4"/>
      <c r="O43" s="4"/>
      <c r="P43" s="4"/>
      <c r="Q43" s="4"/>
      <c r="R43" s="4"/>
    </row>
    <row r="44" spans="1:18" s="1" customFormat="1">
      <c r="A44" s="23">
        <v>42</v>
      </c>
      <c r="B44" s="65"/>
      <c r="C44" s="51"/>
      <c r="D44" s="51"/>
      <c r="E44" s="4"/>
      <c r="F44" s="26">
        <f t="shared" si="0"/>
        <v>0</v>
      </c>
      <c r="G44" s="51"/>
      <c r="H44" s="51"/>
      <c r="I44" s="9"/>
      <c r="J44" s="9"/>
      <c r="K44" s="59"/>
      <c r="L44" s="14"/>
      <c r="M44" s="14"/>
      <c r="N44" s="4"/>
      <c r="O44" s="4"/>
      <c r="P44" s="4"/>
      <c r="Q44" s="4"/>
      <c r="R44" s="4"/>
    </row>
    <row r="45" spans="1:18" s="1" customFormat="1">
      <c r="A45" s="23">
        <v>43</v>
      </c>
      <c r="B45" s="65"/>
      <c r="C45" s="51"/>
      <c r="D45" s="51"/>
      <c r="E45" s="4"/>
      <c r="F45" s="26">
        <f t="shared" si="0"/>
        <v>0</v>
      </c>
      <c r="G45" s="51"/>
      <c r="H45" s="51"/>
      <c r="I45" s="9"/>
      <c r="J45" s="9"/>
      <c r="K45" s="14"/>
      <c r="L45" s="14"/>
      <c r="M45" s="14"/>
      <c r="N45" s="4"/>
      <c r="O45" s="4"/>
      <c r="P45" s="4"/>
      <c r="Q45" s="4"/>
      <c r="R45" s="4"/>
    </row>
    <row r="46" spans="1:18" ht="18.75">
      <c r="A46" s="23"/>
      <c r="B46" s="66" t="s">
        <v>26</v>
      </c>
      <c r="C46" s="12"/>
      <c r="D46" s="12"/>
      <c r="E46" s="7"/>
      <c r="F46" s="32">
        <f>SUM(F3:F26)</f>
        <v>0.92402211731885109</v>
      </c>
      <c r="G46" s="12"/>
      <c r="H46" s="12"/>
      <c r="I46" s="13"/>
      <c r="J46" s="13">
        <f>SUM(J3:J40)</f>
        <v>524</v>
      </c>
      <c r="K46" s="16"/>
      <c r="L46" s="16"/>
      <c r="M46" s="16"/>
      <c r="N46" s="7"/>
      <c r="O46" s="7"/>
      <c r="P46" s="7"/>
      <c r="Q46" s="7"/>
      <c r="R46" s="7"/>
    </row>
  </sheetData>
  <mergeCells count="2">
    <mergeCell ref="B1:P1"/>
    <mergeCell ref="I21:I2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B10" sqref="B10"/>
    </sheetView>
  </sheetViews>
  <sheetFormatPr defaultRowHeight="15"/>
  <cols>
    <col min="1" max="1" width="5.7109375" style="1" bestFit="1" customWidth="1"/>
    <col min="2" max="2" width="13.5703125" style="1" bestFit="1" customWidth="1"/>
    <col min="3" max="3" width="21.5703125" style="1" bestFit="1" customWidth="1"/>
    <col min="4" max="4" width="30" style="1" bestFit="1" customWidth="1"/>
    <col min="5" max="5" width="8.28515625" style="1" bestFit="1" customWidth="1"/>
    <col min="6" max="6" width="11.7109375" style="1" bestFit="1" customWidth="1"/>
    <col min="7" max="7" width="11.42578125" style="1" bestFit="1" customWidth="1"/>
    <col min="8" max="8" width="9.7109375" style="1" customWidth="1"/>
    <col min="9" max="9" width="11" style="1" customWidth="1"/>
    <col min="10" max="10" width="9.28515625" style="1" customWidth="1"/>
    <col min="11" max="11" width="10.42578125" style="1" customWidth="1"/>
    <col min="12" max="13" width="12.42578125" style="1" bestFit="1" customWidth="1"/>
    <col min="14" max="14" width="19.28515625" style="1" customWidth="1"/>
    <col min="15" max="15" width="9.140625" style="1"/>
    <col min="16" max="16" width="36.5703125" style="1" bestFit="1" customWidth="1"/>
    <col min="17" max="16384" width="9.140625" style="1"/>
  </cols>
  <sheetData>
    <row r="1" spans="1:16" ht="21">
      <c r="A1" s="23"/>
      <c r="B1" s="114" t="s">
        <v>200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"/>
      <c r="P1" s="2"/>
    </row>
    <row r="2" spans="1:16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27</v>
      </c>
      <c r="N2" s="3" t="s">
        <v>9</v>
      </c>
      <c r="O2" s="3" t="s">
        <v>10</v>
      </c>
      <c r="P2" s="3" t="s">
        <v>39</v>
      </c>
    </row>
    <row r="3" spans="1:16">
      <c r="A3" s="23">
        <v>1</v>
      </c>
      <c r="B3" s="22" t="s">
        <v>60</v>
      </c>
      <c r="C3" s="21" t="s">
        <v>201</v>
      </c>
      <c r="D3" s="21"/>
      <c r="E3" s="21"/>
      <c r="F3" s="10">
        <f>J3/870</f>
        <v>1.1494252873563218E-2</v>
      </c>
      <c r="G3" s="19" t="s">
        <v>202</v>
      </c>
      <c r="H3" s="19"/>
      <c r="I3" s="9"/>
      <c r="J3" s="9">
        <v>10</v>
      </c>
      <c r="K3" s="14">
        <v>43525</v>
      </c>
      <c r="L3" s="4"/>
      <c r="M3" s="4"/>
      <c r="N3" s="4"/>
      <c r="O3" s="4"/>
      <c r="P3" s="4"/>
    </row>
    <row r="4" spans="1:16">
      <c r="A4" s="23">
        <v>2</v>
      </c>
      <c r="B4" s="22" t="s">
        <v>60</v>
      </c>
      <c r="C4" s="21" t="s">
        <v>203</v>
      </c>
      <c r="D4" s="21"/>
      <c r="E4" s="21"/>
      <c r="F4" s="10">
        <f t="shared" ref="F4:F13" si="0">J4/870</f>
        <v>1.1494252873563218E-2</v>
      </c>
      <c r="G4" s="19" t="s">
        <v>202</v>
      </c>
      <c r="H4" s="19"/>
      <c r="I4" s="9"/>
      <c r="J4" s="9">
        <v>10</v>
      </c>
      <c r="K4" s="14">
        <v>43525</v>
      </c>
      <c r="L4" s="4"/>
      <c r="M4" s="4"/>
      <c r="N4" s="4"/>
      <c r="O4" s="4"/>
      <c r="P4" s="4"/>
    </row>
    <row r="5" spans="1:16">
      <c r="A5" s="23">
        <v>3</v>
      </c>
      <c r="B5" s="22" t="s">
        <v>60</v>
      </c>
      <c r="C5" s="21" t="s">
        <v>166</v>
      </c>
      <c r="D5" s="21"/>
      <c r="E5" s="21"/>
      <c r="F5" s="10">
        <f t="shared" si="0"/>
        <v>1.1494252873563218E-2</v>
      </c>
      <c r="G5" s="51" t="s">
        <v>202</v>
      </c>
      <c r="H5" s="9"/>
      <c r="I5" s="9"/>
      <c r="J5" s="9">
        <v>10</v>
      </c>
      <c r="K5" s="14">
        <v>43525</v>
      </c>
      <c r="L5" s="4"/>
      <c r="M5" s="4"/>
      <c r="N5" s="4"/>
      <c r="O5" s="4"/>
      <c r="P5" s="4"/>
    </row>
    <row r="6" spans="1:16">
      <c r="A6" s="23">
        <v>4</v>
      </c>
      <c r="B6" s="22" t="s">
        <v>30</v>
      </c>
      <c r="C6" s="21" t="s">
        <v>365</v>
      </c>
      <c r="D6" s="21" t="s">
        <v>42</v>
      </c>
      <c r="E6" s="4"/>
      <c r="F6" s="10">
        <f t="shared" si="0"/>
        <v>1.1494252873563218E-2</v>
      </c>
      <c r="G6" s="19" t="s">
        <v>202</v>
      </c>
      <c r="H6" s="9"/>
      <c r="I6" s="9"/>
      <c r="J6" s="9">
        <v>10</v>
      </c>
      <c r="K6" s="20">
        <v>43708</v>
      </c>
      <c r="L6" s="4"/>
      <c r="M6" s="4"/>
      <c r="N6" s="4"/>
      <c r="O6" s="4"/>
      <c r="P6" s="4"/>
    </row>
    <row r="7" spans="1:16">
      <c r="A7" s="23">
        <v>5</v>
      </c>
      <c r="B7" s="22" t="s">
        <v>30</v>
      </c>
      <c r="C7" s="21" t="s">
        <v>366</v>
      </c>
      <c r="D7" s="21" t="s">
        <v>42</v>
      </c>
      <c r="E7" s="4"/>
      <c r="F7" s="10">
        <f t="shared" si="0"/>
        <v>1.1494252873563218E-2</v>
      </c>
      <c r="G7" s="19" t="s">
        <v>202</v>
      </c>
      <c r="H7" s="9"/>
      <c r="I7" s="9"/>
      <c r="J7" s="9">
        <v>10</v>
      </c>
      <c r="K7" s="20">
        <v>43708</v>
      </c>
      <c r="L7" s="4"/>
      <c r="M7" s="4"/>
      <c r="N7" s="4"/>
      <c r="O7" s="4"/>
      <c r="P7" s="4"/>
    </row>
    <row r="8" spans="1:16">
      <c r="A8" s="23">
        <v>6</v>
      </c>
      <c r="B8" s="22" t="s">
        <v>412</v>
      </c>
      <c r="C8" s="4"/>
      <c r="D8" s="21" t="s">
        <v>413</v>
      </c>
      <c r="E8" s="4"/>
      <c r="F8" s="10">
        <f t="shared" si="0"/>
        <v>5.7471264367816091E-3</v>
      </c>
      <c r="G8" s="19" t="s">
        <v>202</v>
      </c>
      <c r="H8" s="9"/>
      <c r="I8" s="9"/>
      <c r="J8" s="9">
        <v>5</v>
      </c>
      <c r="K8" s="14">
        <v>43475</v>
      </c>
      <c r="L8" s="4"/>
      <c r="M8" s="4"/>
      <c r="N8" s="4"/>
      <c r="O8" s="4"/>
      <c r="P8" s="4"/>
    </row>
    <row r="9" spans="1:16">
      <c r="A9" s="23">
        <v>7</v>
      </c>
      <c r="B9" s="22" t="s">
        <v>239</v>
      </c>
      <c r="C9" s="21" t="s">
        <v>273</v>
      </c>
      <c r="D9" s="21" t="s">
        <v>42</v>
      </c>
      <c r="E9" s="4"/>
      <c r="F9" s="10">
        <f t="shared" si="0"/>
        <v>5.7471264367816091E-3</v>
      </c>
      <c r="G9" s="19" t="s">
        <v>202</v>
      </c>
      <c r="H9" s="9"/>
      <c r="I9" s="9"/>
      <c r="J9" s="9">
        <v>5</v>
      </c>
      <c r="K9" s="14">
        <v>43475</v>
      </c>
      <c r="L9" s="4"/>
      <c r="M9" s="4"/>
      <c r="N9" s="4"/>
      <c r="O9" s="4"/>
      <c r="P9" s="4"/>
    </row>
    <row r="10" spans="1:16">
      <c r="A10" s="23">
        <v>8</v>
      </c>
      <c r="B10" s="22" t="s">
        <v>239</v>
      </c>
      <c r="C10" s="4"/>
      <c r="D10" s="21" t="s">
        <v>414</v>
      </c>
      <c r="E10" s="4"/>
      <c r="F10" s="10">
        <f t="shared" si="0"/>
        <v>5.7471264367816091E-3</v>
      </c>
      <c r="G10" s="19" t="s">
        <v>202</v>
      </c>
      <c r="H10" s="9"/>
      <c r="I10" s="9"/>
      <c r="J10" s="9">
        <v>5</v>
      </c>
      <c r="K10" s="14">
        <v>43475</v>
      </c>
      <c r="L10" s="4"/>
      <c r="M10" s="4"/>
      <c r="N10" s="4"/>
      <c r="O10" s="4"/>
      <c r="P10" s="4"/>
    </row>
    <row r="11" spans="1:16">
      <c r="A11" s="23">
        <v>9</v>
      </c>
      <c r="B11" s="8"/>
      <c r="C11" s="4"/>
      <c r="D11" s="4"/>
      <c r="E11" s="4"/>
      <c r="F11" s="10">
        <f t="shared" si="0"/>
        <v>0</v>
      </c>
      <c r="G11" s="9"/>
      <c r="H11" s="9"/>
      <c r="I11" s="9"/>
      <c r="J11" s="9"/>
      <c r="K11" s="14"/>
      <c r="L11" s="4"/>
      <c r="M11" s="4"/>
      <c r="N11" s="4"/>
      <c r="O11" s="4"/>
      <c r="P11" s="4"/>
    </row>
    <row r="12" spans="1:16">
      <c r="A12" s="23">
        <v>10</v>
      </c>
      <c r="B12" s="8"/>
      <c r="C12" s="4"/>
      <c r="D12" s="4"/>
      <c r="E12" s="4"/>
      <c r="F12" s="10">
        <f t="shared" si="0"/>
        <v>0</v>
      </c>
      <c r="G12" s="9"/>
      <c r="H12" s="9"/>
      <c r="I12" s="9"/>
      <c r="J12" s="9"/>
      <c r="K12" s="14"/>
      <c r="L12" s="4"/>
      <c r="M12" s="4"/>
      <c r="N12" s="4"/>
      <c r="O12" s="4"/>
      <c r="P12" s="4"/>
    </row>
    <row r="13" spans="1:16">
      <c r="A13" s="23">
        <v>11</v>
      </c>
      <c r="B13" s="8"/>
      <c r="C13" s="4"/>
      <c r="D13" s="4"/>
      <c r="E13" s="4"/>
      <c r="F13" s="10">
        <f t="shared" si="0"/>
        <v>0</v>
      </c>
      <c r="G13" s="9"/>
      <c r="H13" s="9"/>
      <c r="I13" s="9"/>
      <c r="J13" s="9"/>
      <c r="K13" s="15"/>
      <c r="L13" s="4"/>
      <c r="M13" s="4"/>
      <c r="N13" s="4"/>
      <c r="O13" s="4"/>
      <c r="P13" s="4"/>
    </row>
    <row r="14" spans="1:16" ht="18.75">
      <c r="A14" s="23"/>
      <c r="B14" s="6" t="s">
        <v>26</v>
      </c>
      <c r="C14" s="7"/>
      <c r="D14" s="7"/>
      <c r="E14" s="7"/>
      <c r="F14" s="11">
        <f>SUM(F3:F13)</f>
        <v>7.4712643678160912E-2</v>
      </c>
      <c r="G14" s="12"/>
      <c r="H14" s="12"/>
      <c r="I14" s="13">
        <f>SUM(I3:I13)</f>
        <v>0</v>
      </c>
      <c r="J14" s="13">
        <f>SUM(J3:J13)</f>
        <v>65</v>
      </c>
      <c r="K14" s="16"/>
      <c r="L14" s="7"/>
      <c r="M14" s="7"/>
      <c r="N14" s="7"/>
      <c r="O14" s="7"/>
      <c r="P14" s="7"/>
    </row>
  </sheetData>
  <mergeCells count="1">
    <mergeCell ref="B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4"/>
  <sheetViews>
    <sheetView topLeftCell="A7" workbookViewId="0">
      <selection activeCell="H7" sqref="H7"/>
    </sheetView>
  </sheetViews>
  <sheetFormatPr defaultRowHeight="15"/>
  <cols>
    <col min="1" max="1" width="5.7109375" style="1" bestFit="1" customWidth="1"/>
    <col min="2" max="2" width="13.5703125" style="1" bestFit="1" customWidth="1"/>
    <col min="3" max="3" width="14.85546875" style="1" customWidth="1"/>
    <col min="4" max="4" width="24.28515625" style="1" customWidth="1"/>
    <col min="5" max="5" width="8.5703125" style="1" bestFit="1" customWidth="1"/>
    <col min="6" max="6" width="11.7109375" style="1" bestFit="1" customWidth="1"/>
    <col min="7" max="7" width="11.42578125" style="1" bestFit="1" customWidth="1"/>
    <col min="8" max="8" width="9.7109375" style="1" customWidth="1"/>
    <col min="9" max="9" width="11" style="1" customWidth="1"/>
    <col min="10" max="10" width="9.28515625" style="1" customWidth="1"/>
    <col min="11" max="11" width="10.42578125" style="1" customWidth="1"/>
    <col min="12" max="13" width="12.42578125" style="1" bestFit="1" customWidth="1"/>
    <col min="14" max="14" width="19.28515625" style="1" customWidth="1"/>
    <col min="15" max="15" width="11.140625" style="1" bestFit="1" customWidth="1"/>
    <col min="16" max="16" width="36.5703125" style="1" bestFit="1" customWidth="1"/>
    <col min="17" max="16384" width="9.140625" style="1"/>
  </cols>
  <sheetData>
    <row r="1" spans="1:16" ht="21">
      <c r="A1" s="23"/>
      <c r="B1" s="114" t="s">
        <v>341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2"/>
      <c r="P1" s="2"/>
    </row>
    <row r="2" spans="1:16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27</v>
      </c>
      <c r="N2" s="3" t="s">
        <v>9</v>
      </c>
      <c r="O2" s="3" t="s">
        <v>10</v>
      </c>
      <c r="P2" s="3" t="s">
        <v>39</v>
      </c>
    </row>
    <row r="3" spans="1:16">
      <c r="A3" s="23">
        <v>1</v>
      </c>
      <c r="B3" s="22" t="s">
        <v>30</v>
      </c>
      <c r="C3" s="21" t="s">
        <v>343</v>
      </c>
      <c r="D3" s="21" t="s">
        <v>344</v>
      </c>
      <c r="E3" s="21" t="s">
        <v>272</v>
      </c>
      <c r="F3" s="10">
        <f>J3/605</f>
        <v>0.98842975206611572</v>
      </c>
      <c r="G3" s="19" t="s">
        <v>57</v>
      </c>
      <c r="H3" s="19" t="s">
        <v>28</v>
      </c>
      <c r="I3" s="9">
        <v>26</v>
      </c>
      <c r="J3" s="9">
        <v>598</v>
      </c>
      <c r="K3" s="59" t="s">
        <v>352</v>
      </c>
      <c r="L3" s="4"/>
      <c r="M3" s="4"/>
      <c r="N3" s="4"/>
      <c r="O3" s="4"/>
      <c r="P3" s="4"/>
    </row>
    <row r="4" spans="1:16">
      <c r="A4" s="23">
        <v>2</v>
      </c>
      <c r="B4" s="22" t="s">
        <v>30</v>
      </c>
      <c r="C4" s="21" t="s">
        <v>343</v>
      </c>
      <c r="D4" s="21" t="s">
        <v>344</v>
      </c>
      <c r="E4" s="21" t="s">
        <v>272</v>
      </c>
      <c r="F4" s="10">
        <f t="shared" ref="F4:F13" si="0">J4/605</f>
        <v>1.3752066115702479</v>
      </c>
      <c r="G4" s="19" t="s">
        <v>57</v>
      </c>
      <c r="H4" s="19" t="s">
        <v>14</v>
      </c>
      <c r="I4" s="9">
        <v>26</v>
      </c>
      <c r="J4" s="9">
        <v>832</v>
      </c>
      <c r="K4" s="59" t="s">
        <v>353</v>
      </c>
      <c r="L4" s="4"/>
      <c r="M4" s="4"/>
      <c r="N4" s="4"/>
      <c r="O4" s="4"/>
      <c r="P4" s="4"/>
    </row>
    <row r="5" spans="1:16">
      <c r="A5" s="23">
        <v>3</v>
      </c>
      <c r="B5" s="22" t="s">
        <v>30</v>
      </c>
      <c r="C5" s="21" t="s">
        <v>343</v>
      </c>
      <c r="D5" s="21" t="s">
        <v>344</v>
      </c>
      <c r="E5" s="21" t="s">
        <v>272</v>
      </c>
      <c r="F5" s="10">
        <f t="shared" si="0"/>
        <v>1.3223140495867769</v>
      </c>
      <c r="G5" s="9" t="s">
        <v>57</v>
      </c>
      <c r="H5" s="19" t="s">
        <v>15</v>
      </c>
      <c r="I5" s="9">
        <v>25</v>
      </c>
      <c r="J5" s="9">
        <v>800</v>
      </c>
      <c r="K5" s="59" t="s">
        <v>354</v>
      </c>
      <c r="L5" s="4"/>
      <c r="M5" s="4"/>
      <c r="N5" s="4"/>
      <c r="O5" s="4"/>
      <c r="P5" s="4"/>
    </row>
    <row r="6" spans="1:16">
      <c r="A6" s="23">
        <v>4</v>
      </c>
      <c r="B6" s="22" t="s">
        <v>30</v>
      </c>
      <c r="C6" s="21" t="s">
        <v>342</v>
      </c>
      <c r="D6" s="21" t="s">
        <v>344</v>
      </c>
      <c r="E6" s="21" t="s">
        <v>272</v>
      </c>
      <c r="F6" s="10">
        <f t="shared" si="0"/>
        <v>1.3223140495867769</v>
      </c>
      <c r="G6" s="19" t="s">
        <v>57</v>
      </c>
      <c r="H6" s="19" t="s">
        <v>16</v>
      </c>
      <c r="I6" s="9">
        <v>24</v>
      </c>
      <c r="J6" s="9">
        <v>800</v>
      </c>
      <c r="K6" s="59" t="s">
        <v>354</v>
      </c>
      <c r="L6" s="4"/>
      <c r="M6" s="4"/>
      <c r="N6" s="4"/>
      <c r="O6" s="4"/>
      <c r="P6" s="4"/>
    </row>
    <row r="7" spans="1:16">
      <c r="A7" s="23">
        <v>5</v>
      </c>
      <c r="B7" s="22" t="s">
        <v>271</v>
      </c>
      <c r="C7" s="21" t="s">
        <v>342</v>
      </c>
      <c r="D7" s="21" t="s">
        <v>344</v>
      </c>
      <c r="E7" s="21" t="s">
        <v>272</v>
      </c>
      <c r="F7" s="10">
        <f t="shared" si="0"/>
        <v>1.3652892561983472</v>
      </c>
      <c r="G7" s="19" t="s">
        <v>57</v>
      </c>
      <c r="H7" s="19" t="s">
        <v>17</v>
      </c>
      <c r="I7" s="9">
        <v>27</v>
      </c>
      <c r="J7" s="9">
        <v>826</v>
      </c>
      <c r="K7" s="20" t="s">
        <v>355</v>
      </c>
      <c r="L7" s="54"/>
      <c r="M7" s="4"/>
      <c r="N7" s="4"/>
      <c r="O7" s="4"/>
      <c r="P7" s="4"/>
    </row>
    <row r="8" spans="1:16">
      <c r="A8" s="23">
        <v>6</v>
      </c>
      <c r="B8" s="22" t="s">
        <v>271</v>
      </c>
      <c r="C8" s="21" t="s">
        <v>343</v>
      </c>
      <c r="D8" s="21" t="s">
        <v>344</v>
      </c>
      <c r="E8" s="21" t="s">
        <v>272</v>
      </c>
      <c r="F8" s="10">
        <f t="shared" si="0"/>
        <v>0.60826446280991731</v>
      </c>
      <c r="G8" s="51" t="s">
        <v>57</v>
      </c>
      <c r="H8" s="19" t="s">
        <v>18</v>
      </c>
      <c r="I8" s="9">
        <v>14</v>
      </c>
      <c r="J8" s="9">
        <v>368</v>
      </c>
      <c r="K8" s="59" t="s">
        <v>355</v>
      </c>
      <c r="L8" s="4"/>
      <c r="M8" s="4"/>
      <c r="N8" s="4"/>
      <c r="O8" s="4"/>
      <c r="P8" s="4"/>
    </row>
    <row r="9" spans="1:16">
      <c r="A9" s="23">
        <v>7</v>
      </c>
      <c r="B9" s="8"/>
      <c r="C9" s="4"/>
      <c r="D9" s="4"/>
      <c r="E9" s="4"/>
      <c r="F9" s="10">
        <f t="shared" si="0"/>
        <v>0</v>
      </c>
      <c r="G9" s="9"/>
      <c r="H9" s="9"/>
      <c r="I9" s="9"/>
      <c r="J9" s="9"/>
      <c r="K9" s="14"/>
      <c r="L9" s="4"/>
      <c r="M9" s="4"/>
      <c r="N9" s="4"/>
      <c r="O9" s="4"/>
      <c r="P9" s="4"/>
    </row>
    <row r="10" spans="1:16">
      <c r="A10" s="23">
        <v>8</v>
      </c>
      <c r="B10" s="8"/>
      <c r="C10" s="4"/>
      <c r="D10" s="4"/>
      <c r="E10" s="4"/>
      <c r="F10" s="10">
        <f t="shared" si="0"/>
        <v>0</v>
      </c>
      <c r="G10" s="9"/>
      <c r="H10" s="9"/>
      <c r="I10" s="9"/>
      <c r="J10" s="9"/>
      <c r="K10" s="14"/>
      <c r="L10" s="4"/>
      <c r="M10" s="4"/>
      <c r="N10" s="4"/>
      <c r="O10" s="4"/>
      <c r="P10" s="4"/>
    </row>
    <row r="11" spans="1:16">
      <c r="A11" s="23">
        <v>9</v>
      </c>
      <c r="B11" s="8"/>
      <c r="C11" s="4"/>
      <c r="D11" s="4"/>
      <c r="E11" s="4"/>
      <c r="F11" s="10">
        <f t="shared" si="0"/>
        <v>0</v>
      </c>
      <c r="G11" s="9"/>
      <c r="H11" s="9"/>
      <c r="I11" s="9"/>
      <c r="J11" s="9"/>
      <c r="K11" s="14"/>
      <c r="L11" s="4"/>
      <c r="M11" s="4"/>
      <c r="N11" s="4"/>
      <c r="O11" s="4"/>
      <c r="P11" s="4"/>
    </row>
    <row r="12" spans="1:16">
      <c r="A12" s="23">
        <v>10</v>
      </c>
      <c r="B12" s="8"/>
      <c r="C12" s="4"/>
      <c r="D12" s="4"/>
      <c r="E12" s="4"/>
      <c r="F12" s="10">
        <f t="shared" si="0"/>
        <v>0</v>
      </c>
      <c r="G12" s="9"/>
      <c r="H12" s="9"/>
      <c r="I12" s="9"/>
      <c r="J12" s="9"/>
      <c r="K12" s="14"/>
      <c r="L12" s="4"/>
      <c r="M12" s="4"/>
      <c r="N12" s="4"/>
      <c r="O12" s="4"/>
      <c r="P12" s="4"/>
    </row>
    <row r="13" spans="1:16">
      <c r="A13" s="23">
        <v>11</v>
      </c>
      <c r="B13" s="8"/>
      <c r="C13" s="4"/>
      <c r="D13" s="4"/>
      <c r="E13" s="4"/>
      <c r="F13" s="10">
        <f t="shared" si="0"/>
        <v>0</v>
      </c>
      <c r="G13" s="9"/>
      <c r="H13" s="9"/>
      <c r="I13" s="9"/>
      <c r="J13" s="9"/>
      <c r="K13" s="15"/>
      <c r="L13" s="4"/>
      <c r="M13" s="4"/>
      <c r="N13" s="4"/>
      <c r="O13" s="4"/>
      <c r="P13" s="4"/>
    </row>
    <row r="14" spans="1:16" ht="18.75">
      <c r="A14" s="23"/>
      <c r="B14" s="6" t="s">
        <v>26</v>
      </c>
      <c r="C14" s="7"/>
      <c r="D14" s="7"/>
      <c r="E14" s="7"/>
      <c r="F14" s="11">
        <f>SUM(F3:F13)</f>
        <v>6.9818181818181815</v>
      </c>
      <c r="G14" s="12"/>
      <c r="H14" s="12"/>
      <c r="I14" s="13">
        <f>SUM(I3:I13)</f>
        <v>142</v>
      </c>
      <c r="J14" s="13">
        <f>SUM(J3:J13)</f>
        <v>4224</v>
      </c>
      <c r="K14" s="16"/>
      <c r="L14" s="7"/>
      <c r="M14" s="7"/>
      <c r="N14" s="7"/>
      <c r="O14" s="7"/>
      <c r="P14" s="7"/>
    </row>
  </sheetData>
  <mergeCells count="1">
    <mergeCell ref="B1:N1"/>
  </mergeCells>
  <pageMargins left="0.25" right="0.25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D57"/>
  <sheetViews>
    <sheetView workbookViewId="0">
      <pane ySplit="2" topLeftCell="A3" activePane="bottomLeft" state="frozen"/>
      <selection pane="bottomLeft" activeCell="F3" sqref="F3:F5"/>
    </sheetView>
  </sheetViews>
  <sheetFormatPr defaultRowHeight="15"/>
  <cols>
    <col min="1" max="1" width="5.28515625" style="4" customWidth="1"/>
    <col min="2" max="2" width="13.5703125" style="4" bestFit="1" customWidth="1"/>
    <col min="3" max="3" width="21.5703125" style="4" bestFit="1" customWidth="1"/>
    <col min="4" max="4" width="30.5703125" style="4" bestFit="1" customWidth="1"/>
    <col min="5" max="5" width="14.140625" style="4" customWidth="1"/>
    <col min="6" max="6" width="12.5703125" style="4" customWidth="1"/>
    <col min="7" max="7" width="12.42578125" style="4" customWidth="1"/>
    <col min="8" max="8" width="13.7109375" style="4" customWidth="1"/>
    <col min="9" max="9" width="7.85546875" style="4" customWidth="1"/>
    <col min="10" max="12" width="10.42578125" style="4" customWidth="1"/>
    <col min="13" max="13" width="17" style="4" bestFit="1" customWidth="1"/>
    <col min="14" max="14" width="19.28515625" style="4" bestFit="1" customWidth="1"/>
    <col min="15" max="15" width="13.5703125" style="4" customWidth="1"/>
    <col min="16" max="16" width="12.42578125" style="4" customWidth="1"/>
    <col min="17" max="17" width="23.140625" style="4" bestFit="1" customWidth="1"/>
    <col min="18" max="18" width="23.140625" style="4" customWidth="1"/>
    <col min="19" max="19" width="22.7109375" style="4" customWidth="1"/>
    <col min="20" max="20" width="25" style="4" bestFit="1" customWidth="1"/>
    <col min="21" max="21" width="36.28515625" style="4" bestFit="1" customWidth="1"/>
    <col min="22" max="264" width="9.140625" style="4" customWidth="1"/>
  </cols>
  <sheetData>
    <row r="1" spans="1:264" ht="21">
      <c r="A1" s="23"/>
      <c r="B1" s="150" t="s">
        <v>40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81"/>
      <c r="S1" s="2"/>
      <c r="T1" s="2"/>
      <c r="U1" s="2"/>
    </row>
    <row r="2" spans="1:264">
      <c r="A2" s="24" t="s">
        <v>38</v>
      </c>
      <c r="B2" s="3" t="s">
        <v>0</v>
      </c>
      <c r="C2" s="3" t="s">
        <v>1</v>
      </c>
      <c r="D2" s="3" t="s">
        <v>84</v>
      </c>
      <c r="E2" s="3" t="s">
        <v>83</v>
      </c>
      <c r="F2" s="3" t="s">
        <v>2</v>
      </c>
      <c r="G2" s="3" t="s">
        <v>3</v>
      </c>
      <c r="H2" s="3" t="s">
        <v>4</v>
      </c>
      <c r="I2" s="3" t="s">
        <v>82</v>
      </c>
      <c r="J2" s="3" t="s">
        <v>5</v>
      </c>
      <c r="K2" s="3" t="s">
        <v>6</v>
      </c>
      <c r="L2" s="3" t="s">
        <v>7</v>
      </c>
      <c r="M2" s="3" t="s">
        <v>321</v>
      </c>
      <c r="N2" s="3" t="s">
        <v>322</v>
      </c>
      <c r="O2" s="3" t="s">
        <v>218</v>
      </c>
      <c r="P2" s="3" t="s">
        <v>27</v>
      </c>
      <c r="Q2" s="3" t="s">
        <v>9</v>
      </c>
      <c r="R2" s="31" t="s">
        <v>411</v>
      </c>
      <c r="S2" s="31" t="s">
        <v>274</v>
      </c>
      <c r="T2" s="3" t="s">
        <v>409</v>
      </c>
      <c r="U2" s="3" t="s">
        <v>39</v>
      </c>
    </row>
    <row r="3" spans="1:264">
      <c r="A3" s="23">
        <v>1</v>
      </c>
      <c r="B3" s="8" t="s">
        <v>11</v>
      </c>
      <c r="C3" s="4" t="s">
        <v>12</v>
      </c>
      <c r="D3" s="9"/>
      <c r="F3" s="10">
        <f>K3/544</f>
        <v>1.6341911764705883</v>
      </c>
      <c r="G3" s="19" t="s">
        <v>49</v>
      </c>
      <c r="H3" s="19" t="s">
        <v>28</v>
      </c>
      <c r="I3" s="19"/>
      <c r="J3" s="9"/>
      <c r="K3" s="9">
        <v>889</v>
      </c>
      <c r="L3" s="20" t="s">
        <v>99</v>
      </c>
      <c r="M3" s="21" t="s">
        <v>102</v>
      </c>
      <c r="N3" s="53" t="s">
        <v>323</v>
      </c>
      <c r="O3" s="19" t="s">
        <v>282</v>
      </c>
      <c r="P3" s="49" t="s">
        <v>260</v>
      </c>
      <c r="Q3" s="49" t="s">
        <v>407</v>
      </c>
      <c r="R3" s="49"/>
      <c r="S3" s="19" t="s">
        <v>275</v>
      </c>
      <c r="T3" s="142" t="s">
        <v>410</v>
      </c>
    </row>
    <row r="4" spans="1:264">
      <c r="A4" s="23">
        <v>2</v>
      </c>
      <c r="B4" s="8" t="s">
        <v>11</v>
      </c>
      <c r="C4" s="4" t="s">
        <v>12</v>
      </c>
      <c r="F4" s="10">
        <f>K4/544</f>
        <v>1.6875</v>
      </c>
      <c r="G4" s="19" t="s">
        <v>49</v>
      </c>
      <c r="H4" s="19" t="s">
        <v>14</v>
      </c>
      <c r="I4" s="19"/>
      <c r="J4" s="9"/>
      <c r="K4" s="9">
        <v>918</v>
      </c>
      <c r="L4" s="20" t="s">
        <v>100</v>
      </c>
      <c r="M4" s="21" t="s">
        <v>261</v>
      </c>
      <c r="N4" s="21" t="s">
        <v>324</v>
      </c>
      <c r="O4" s="34">
        <v>43384</v>
      </c>
      <c r="P4" s="49" t="s">
        <v>260</v>
      </c>
      <c r="Q4" s="49" t="s">
        <v>408</v>
      </c>
      <c r="R4" s="49"/>
      <c r="S4" s="19" t="s">
        <v>276</v>
      </c>
      <c r="T4" s="143"/>
    </row>
    <row r="5" spans="1:264">
      <c r="A5" s="23">
        <v>3</v>
      </c>
      <c r="B5" s="8" t="s">
        <v>11</v>
      </c>
      <c r="C5" s="4" t="s">
        <v>12</v>
      </c>
      <c r="F5" s="10">
        <f>K5/544</f>
        <v>1.7775735294117647</v>
      </c>
      <c r="G5" s="19" t="s">
        <v>49</v>
      </c>
      <c r="H5" s="19" t="s">
        <v>15</v>
      </c>
      <c r="I5" s="19"/>
      <c r="J5" s="9"/>
      <c r="K5" s="9">
        <v>967</v>
      </c>
      <c r="L5" s="20" t="s">
        <v>101</v>
      </c>
      <c r="M5" s="49" t="s">
        <v>262</v>
      </c>
      <c r="N5" s="21" t="s">
        <v>325</v>
      </c>
      <c r="O5" s="51" t="s">
        <v>283</v>
      </c>
      <c r="P5" s="49" t="s">
        <v>260</v>
      </c>
      <c r="Q5" s="49" t="s">
        <v>408</v>
      </c>
      <c r="R5" s="49"/>
      <c r="S5" s="19" t="s">
        <v>277</v>
      </c>
      <c r="T5" s="144"/>
    </row>
    <row r="6" spans="1:264" s="1" customFormat="1">
      <c r="A6" s="23">
        <v>4</v>
      </c>
      <c r="B6" s="22" t="s">
        <v>103</v>
      </c>
      <c r="C6" s="21" t="s">
        <v>104</v>
      </c>
      <c r="D6" s="4"/>
      <c r="E6" s="4"/>
      <c r="F6" s="10">
        <f>K6/70</f>
        <v>0.18571428571428572</v>
      </c>
      <c r="G6" s="19" t="s">
        <v>105</v>
      </c>
      <c r="H6" s="19" t="s">
        <v>29</v>
      </c>
      <c r="I6" s="19"/>
      <c r="J6" s="9">
        <v>3</v>
      </c>
      <c r="K6" s="9">
        <v>13</v>
      </c>
      <c r="L6" s="20" t="s">
        <v>106</v>
      </c>
      <c r="M6" s="4"/>
      <c r="N6" s="4"/>
      <c r="O6" s="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</row>
    <row r="7" spans="1:264" s="1" customFormat="1">
      <c r="A7" s="23">
        <v>5</v>
      </c>
      <c r="B7" s="22" t="s">
        <v>24</v>
      </c>
      <c r="C7" s="21" t="s">
        <v>25</v>
      </c>
      <c r="D7" s="4"/>
      <c r="E7" s="4"/>
      <c r="F7" s="10">
        <f>K7/193</f>
        <v>0.18652849740932642</v>
      </c>
      <c r="G7" s="19" t="s">
        <v>107</v>
      </c>
      <c r="H7" s="19" t="s">
        <v>29</v>
      </c>
      <c r="I7" s="19"/>
      <c r="J7" s="9">
        <v>3</v>
      </c>
      <c r="K7" s="9">
        <v>36</v>
      </c>
      <c r="L7" s="20" t="s">
        <v>108</v>
      </c>
      <c r="M7" s="4"/>
      <c r="N7" s="4"/>
      <c r="O7" s="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</row>
    <row r="8" spans="1:264" s="1" customFormat="1">
      <c r="A8" s="23">
        <v>6</v>
      </c>
      <c r="B8" s="22" t="s">
        <v>109</v>
      </c>
      <c r="C8" s="21" t="s">
        <v>110</v>
      </c>
      <c r="D8" s="4"/>
      <c r="E8" s="4"/>
      <c r="F8" s="10">
        <f>K8/70</f>
        <v>0.12857142857142856</v>
      </c>
      <c r="G8" s="19" t="s">
        <v>105</v>
      </c>
      <c r="H8" s="19" t="s">
        <v>29</v>
      </c>
      <c r="I8" s="35"/>
      <c r="J8" s="115">
        <v>10</v>
      </c>
      <c r="K8" s="9">
        <v>9</v>
      </c>
      <c r="L8" s="20" t="s">
        <v>186</v>
      </c>
      <c r="M8" s="4"/>
      <c r="N8" s="4"/>
      <c r="O8" s="9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</row>
    <row r="9" spans="1:264" s="1" customFormat="1">
      <c r="A9" s="23">
        <v>7</v>
      </c>
      <c r="B9" s="22" t="s">
        <v>109</v>
      </c>
      <c r="C9" s="21" t="s">
        <v>111</v>
      </c>
      <c r="D9" s="4"/>
      <c r="E9" s="4"/>
      <c r="F9" s="10">
        <f t="shared" ref="F9:F14" si="0">K9/70</f>
        <v>8.5714285714285715E-2</v>
      </c>
      <c r="G9" s="19" t="s">
        <v>105</v>
      </c>
      <c r="H9" s="19" t="s">
        <v>29</v>
      </c>
      <c r="I9" s="36"/>
      <c r="J9" s="151"/>
      <c r="K9" s="9">
        <v>6</v>
      </c>
      <c r="L9" s="20" t="s">
        <v>186</v>
      </c>
      <c r="M9" s="4"/>
      <c r="N9" s="4"/>
      <c r="O9" s="9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</row>
    <row r="10" spans="1:264" s="1" customFormat="1">
      <c r="A10" s="23">
        <v>8</v>
      </c>
      <c r="B10" s="22" t="s">
        <v>109</v>
      </c>
      <c r="C10" s="21" t="s">
        <v>112</v>
      </c>
      <c r="D10" s="4"/>
      <c r="E10" s="4"/>
      <c r="F10" s="10">
        <f t="shared" si="0"/>
        <v>7.1428571428571425E-2</v>
      </c>
      <c r="G10" s="19" t="s">
        <v>105</v>
      </c>
      <c r="H10" s="19" t="s">
        <v>29</v>
      </c>
      <c r="I10" s="36"/>
      <c r="J10" s="151"/>
      <c r="K10" s="9">
        <v>5</v>
      </c>
      <c r="L10" s="20" t="s">
        <v>186</v>
      </c>
      <c r="M10" s="4"/>
      <c r="N10" s="4"/>
      <c r="O10" s="9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</row>
    <row r="11" spans="1:264" s="1" customFormat="1">
      <c r="A11" s="23">
        <v>9</v>
      </c>
      <c r="B11" s="22" t="s">
        <v>109</v>
      </c>
      <c r="C11" s="21" t="s">
        <v>113</v>
      </c>
      <c r="D11" s="4"/>
      <c r="E11" s="4"/>
      <c r="F11" s="10">
        <f t="shared" si="0"/>
        <v>0.1</v>
      </c>
      <c r="G11" s="19" t="s">
        <v>105</v>
      </c>
      <c r="H11" s="19" t="s">
        <v>29</v>
      </c>
      <c r="I11" s="36"/>
      <c r="J11" s="151"/>
      <c r="K11" s="9">
        <v>7</v>
      </c>
      <c r="L11" s="20" t="s">
        <v>186</v>
      </c>
      <c r="M11" s="4"/>
      <c r="N11" s="4"/>
      <c r="O11" s="9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</row>
    <row r="12" spans="1:264" s="1" customFormat="1">
      <c r="A12" s="23">
        <v>10</v>
      </c>
      <c r="B12" s="22" t="s">
        <v>109</v>
      </c>
      <c r="C12" s="21" t="s">
        <v>114</v>
      </c>
      <c r="D12" s="4"/>
      <c r="E12" s="4"/>
      <c r="F12" s="10">
        <f t="shared" si="0"/>
        <v>4.2857142857142858E-2</v>
      </c>
      <c r="G12" s="19" t="s">
        <v>105</v>
      </c>
      <c r="H12" s="19" t="s">
        <v>29</v>
      </c>
      <c r="I12" s="36"/>
      <c r="J12" s="151"/>
      <c r="K12" s="9">
        <v>3</v>
      </c>
      <c r="L12" s="20" t="s">
        <v>186</v>
      </c>
      <c r="M12" s="4"/>
      <c r="N12" s="4"/>
      <c r="O12" s="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</row>
    <row r="13" spans="1:264" s="1" customFormat="1">
      <c r="A13" s="23">
        <v>11</v>
      </c>
      <c r="B13" s="22" t="s">
        <v>109</v>
      </c>
      <c r="C13" s="21" t="s">
        <v>115</v>
      </c>
      <c r="D13" s="4"/>
      <c r="E13" s="4"/>
      <c r="F13" s="10">
        <f t="shared" si="0"/>
        <v>5.7142857142857141E-2</v>
      </c>
      <c r="G13" s="19" t="s">
        <v>105</v>
      </c>
      <c r="H13" s="19" t="s">
        <v>29</v>
      </c>
      <c r="I13" s="36"/>
      <c r="J13" s="151"/>
      <c r="K13" s="9">
        <v>4</v>
      </c>
      <c r="L13" s="20" t="s">
        <v>186</v>
      </c>
      <c r="M13" s="4"/>
      <c r="N13" s="4"/>
      <c r="O13" s="9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</row>
    <row r="14" spans="1:264" s="1" customFormat="1">
      <c r="A14" s="23">
        <v>12</v>
      </c>
      <c r="B14" s="22" t="s">
        <v>109</v>
      </c>
      <c r="C14" s="21" t="s">
        <v>116</v>
      </c>
      <c r="D14" s="4"/>
      <c r="E14" s="4"/>
      <c r="F14" s="10">
        <f t="shared" si="0"/>
        <v>0</v>
      </c>
      <c r="G14" s="19" t="s">
        <v>105</v>
      </c>
      <c r="H14" s="19" t="s">
        <v>29</v>
      </c>
      <c r="I14" s="37"/>
      <c r="J14" s="116"/>
      <c r="K14" s="40">
        <v>0</v>
      </c>
      <c r="L14" s="20" t="s">
        <v>186</v>
      </c>
      <c r="M14" s="4"/>
      <c r="N14" s="4"/>
      <c r="O14" s="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</row>
    <row r="15" spans="1:264" s="1" customFormat="1">
      <c r="A15" s="23">
        <v>13</v>
      </c>
      <c r="B15" s="22" t="s">
        <v>47</v>
      </c>
      <c r="C15" s="21" t="s">
        <v>117</v>
      </c>
      <c r="D15" s="21" t="s">
        <v>118</v>
      </c>
      <c r="E15" s="4"/>
      <c r="F15" s="10">
        <f>K15/414</f>
        <v>0.5531400966183575</v>
      </c>
      <c r="G15" s="19" t="s">
        <v>119</v>
      </c>
      <c r="H15" s="19" t="s">
        <v>29</v>
      </c>
      <c r="I15" s="19"/>
      <c r="J15" s="9">
        <v>14</v>
      </c>
      <c r="K15" s="9">
        <v>229</v>
      </c>
      <c r="L15" s="20">
        <v>42894</v>
      </c>
      <c r="M15" s="4"/>
      <c r="N15" s="4"/>
      <c r="O15" s="41">
        <v>43743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</row>
    <row r="16" spans="1:264" s="1" customFormat="1">
      <c r="A16" s="23">
        <v>14</v>
      </c>
      <c r="B16" s="22" t="s">
        <v>30</v>
      </c>
      <c r="C16" s="21" t="s">
        <v>190</v>
      </c>
      <c r="D16" s="21" t="s">
        <v>195</v>
      </c>
      <c r="E16" s="21" t="s">
        <v>41</v>
      </c>
      <c r="F16" s="10">
        <f>K16/414</f>
        <v>0.7657004830917874</v>
      </c>
      <c r="G16" s="19" t="s">
        <v>119</v>
      </c>
      <c r="H16" s="19" t="s">
        <v>23</v>
      </c>
      <c r="I16" s="19"/>
      <c r="J16" s="9">
        <v>13</v>
      </c>
      <c r="K16" s="9">
        <v>317</v>
      </c>
      <c r="L16" s="20" t="s">
        <v>120</v>
      </c>
      <c r="M16" s="4"/>
      <c r="N16" s="4"/>
      <c r="O16" s="9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</row>
    <row r="17" spans="1:264" s="1" customFormat="1">
      <c r="A17" s="23">
        <v>15</v>
      </c>
      <c r="B17" s="22" t="s">
        <v>71</v>
      </c>
      <c r="C17" s="38" t="s">
        <v>133</v>
      </c>
      <c r="D17" s="21"/>
      <c r="E17" s="4"/>
      <c r="F17" s="10">
        <f>K17/414</f>
        <v>0.13285024154589373</v>
      </c>
      <c r="G17" s="19" t="s">
        <v>119</v>
      </c>
      <c r="H17" s="19" t="s">
        <v>23</v>
      </c>
      <c r="I17" s="19"/>
      <c r="J17" s="9">
        <v>2</v>
      </c>
      <c r="K17" s="9">
        <v>55</v>
      </c>
      <c r="L17" s="20">
        <v>43017</v>
      </c>
      <c r="M17" s="4"/>
      <c r="N17" s="4"/>
      <c r="O17" s="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</row>
    <row r="18" spans="1:264" s="1" customFormat="1">
      <c r="A18" s="23">
        <v>16</v>
      </c>
      <c r="B18" s="22" t="s">
        <v>121</v>
      </c>
      <c r="C18" s="21" t="s">
        <v>122</v>
      </c>
      <c r="D18" s="4"/>
      <c r="E18" s="4"/>
      <c r="F18" s="10">
        <f>K18/145</f>
        <v>2.7586206896551724E-2</v>
      </c>
      <c r="G18" s="19" t="s">
        <v>123</v>
      </c>
      <c r="H18" s="19" t="s">
        <v>23</v>
      </c>
      <c r="I18" s="35"/>
      <c r="J18" s="115">
        <v>5</v>
      </c>
      <c r="K18" s="9">
        <v>4</v>
      </c>
      <c r="L18" s="39">
        <v>43282</v>
      </c>
      <c r="M18" s="4"/>
      <c r="N18" s="4"/>
      <c r="O18" s="41">
        <v>43741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</row>
    <row r="19" spans="1:264" s="1" customFormat="1">
      <c r="A19" s="23">
        <v>17</v>
      </c>
      <c r="B19" s="22" t="s">
        <v>121</v>
      </c>
      <c r="C19" s="21" t="s">
        <v>124</v>
      </c>
      <c r="D19" s="4"/>
      <c r="E19" s="4"/>
      <c r="F19" s="10">
        <f>K19/145</f>
        <v>2.0689655172413793E-2</v>
      </c>
      <c r="G19" s="19" t="s">
        <v>123</v>
      </c>
      <c r="H19" s="19" t="s">
        <v>23</v>
      </c>
      <c r="I19" s="36"/>
      <c r="J19" s="151"/>
      <c r="K19" s="9">
        <v>3</v>
      </c>
      <c r="L19" s="20">
        <v>43282</v>
      </c>
      <c r="M19" s="4"/>
      <c r="N19" s="4"/>
      <c r="O19" s="41">
        <v>43741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</row>
    <row r="20" spans="1:264" s="1" customFormat="1">
      <c r="A20" s="23">
        <v>18</v>
      </c>
      <c r="B20" s="22" t="s">
        <v>121</v>
      </c>
      <c r="C20" s="21" t="s">
        <v>125</v>
      </c>
      <c r="D20" s="4"/>
      <c r="E20" s="4"/>
      <c r="F20" s="10">
        <f>K20/145</f>
        <v>5.5172413793103448E-2</v>
      </c>
      <c r="G20" s="19" t="s">
        <v>123</v>
      </c>
      <c r="H20" s="19" t="s">
        <v>23</v>
      </c>
      <c r="I20" s="37"/>
      <c r="J20" s="116"/>
      <c r="K20" s="9">
        <v>8</v>
      </c>
      <c r="L20" s="20">
        <v>43282</v>
      </c>
      <c r="M20" s="4"/>
      <c r="N20" s="4"/>
      <c r="O20" s="41">
        <v>43741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</row>
    <row r="21" spans="1:264">
      <c r="A21" s="23">
        <v>19</v>
      </c>
      <c r="B21" s="22" t="s">
        <v>30</v>
      </c>
      <c r="C21" s="21" t="s">
        <v>190</v>
      </c>
      <c r="D21" s="21" t="s">
        <v>195</v>
      </c>
      <c r="E21" s="21" t="s">
        <v>128</v>
      </c>
      <c r="F21" s="10">
        <f>K21/478</f>
        <v>1.2552301255230125E-2</v>
      </c>
      <c r="G21" s="19" t="s">
        <v>127</v>
      </c>
      <c r="H21" s="19" t="s">
        <v>126</v>
      </c>
      <c r="I21" s="148">
        <v>1</v>
      </c>
      <c r="J21" s="9">
        <v>1</v>
      </c>
      <c r="K21" s="9">
        <v>6</v>
      </c>
      <c r="L21" s="20" t="s">
        <v>120</v>
      </c>
      <c r="O21" s="9"/>
    </row>
    <row r="22" spans="1:264">
      <c r="A22" s="23">
        <v>20</v>
      </c>
      <c r="B22" s="22" t="s">
        <v>30</v>
      </c>
      <c r="C22" s="21" t="s">
        <v>190</v>
      </c>
      <c r="D22" s="21" t="s">
        <v>191</v>
      </c>
      <c r="E22" s="21" t="s">
        <v>129</v>
      </c>
      <c r="F22" s="10">
        <f t="shared" ref="F22:F44" si="1">K22/478</f>
        <v>2.0920502092050208E-2</v>
      </c>
      <c r="G22" s="19" t="s">
        <v>127</v>
      </c>
      <c r="H22" s="19" t="s">
        <v>126</v>
      </c>
      <c r="I22" s="149"/>
      <c r="J22" s="9"/>
      <c r="K22" s="9">
        <v>10</v>
      </c>
      <c r="L22" s="20" t="s">
        <v>120</v>
      </c>
      <c r="O22" s="9"/>
    </row>
    <row r="23" spans="1:264">
      <c r="A23" s="23">
        <v>21</v>
      </c>
      <c r="B23" s="22" t="s">
        <v>30</v>
      </c>
      <c r="C23" s="21" t="s">
        <v>190</v>
      </c>
      <c r="D23" s="21" t="s">
        <v>195</v>
      </c>
      <c r="E23" s="21" t="s">
        <v>130</v>
      </c>
      <c r="F23" s="10">
        <f t="shared" si="1"/>
        <v>2.0920502092050208E-2</v>
      </c>
      <c r="G23" s="19" t="s">
        <v>127</v>
      </c>
      <c r="H23" s="19" t="s">
        <v>126</v>
      </c>
      <c r="I23" s="148">
        <v>2</v>
      </c>
      <c r="J23" s="9">
        <v>1</v>
      </c>
      <c r="K23" s="9">
        <v>10</v>
      </c>
      <c r="L23" s="20" t="s">
        <v>120</v>
      </c>
      <c r="O23" s="9"/>
    </row>
    <row r="24" spans="1:264">
      <c r="A24" s="23">
        <v>22</v>
      </c>
      <c r="B24" s="22" t="s">
        <v>30</v>
      </c>
      <c r="C24" s="21" t="s">
        <v>190</v>
      </c>
      <c r="D24" s="21" t="s">
        <v>191</v>
      </c>
      <c r="E24" s="21" t="s">
        <v>129</v>
      </c>
      <c r="F24" s="10">
        <f t="shared" si="1"/>
        <v>1.2552301255230125E-2</v>
      </c>
      <c r="G24" s="19" t="s">
        <v>127</v>
      </c>
      <c r="H24" s="19" t="s">
        <v>126</v>
      </c>
      <c r="I24" s="149"/>
      <c r="J24" s="9"/>
      <c r="K24" s="9">
        <v>6</v>
      </c>
      <c r="L24" s="20" t="s">
        <v>120</v>
      </c>
      <c r="O24" s="9"/>
    </row>
    <row r="25" spans="1:264">
      <c r="A25" s="23">
        <v>23</v>
      </c>
      <c r="B25" s="22" t="s">
        <v>30</v>
      </c>
      <c r="C25" s="21" t="s">
        <v>190</v>
      </c>
      <c r="D25" s="21" t="s">
        <v>195</v>
      </c>
      <c r="E25" s="21" t="s">
        <v>131</v>
      </c>
      <c r="F25" s="10">
        <f t="shared" si="1"/>
        <v>2.0920502092050208E-2</v>
      </c>
      <c r="G25" s="19" t="s">
        <v>127</v>
      </c>
      <c r="H25" s="19" t="s">
        <v>126</v>
      </c>
      <c r="I25" s="148">
        <v>3</v>
      </c>
      <c r="J25" s="9">
        <v>1</v>
      </c>
      <c r="K25" s="9">
        <v>10</v>
      </c>
      <c r="L25" s="20" t="s">
        <v>120</v>
      </c>
      <c r="O25" s="9"/>
    </row>
    <row r="26" spans="1:264">
      <c r="A26" s="23">
        <v>24</v>
      </c>
      <c r="B26" s="22" t="s">
        <v>30</v>
      </c>
      <c r="C26" s="21" t="s">
        <v>190</v>
      </c>
      <c r="D26" s="21" t="s">
        <v>191</v>
      </c>
      <c r="E26" s="21" t="s">
        <v>129</v>
      </c>
      <c r="F26" s="10">
        <f t="shared" si="1"/>
        <v>1.2552301255230125E-2</v>
      </c>
      <c r="G26" s="19" t="s">
        <v>127</v>
      </c>
      <c r="H26" s="19" t="s">
        <v>126</v>
      </c>
      <c r="I26" s="149"/>
      <c r="J26" s="9"/>
      <c r="K26" s="9">
        <v>6</v>
      </c>
      <c r="L26" s="20" t="s">
        <v>120</v>
      </c>
      <c r="O26" s="9"/>
    </row>
    <row r="27" spans="1:264" s="1" customFormat="1">
      <c r="A27" s="23">
        <v>25</v>
      </c>
      <c r="B27" s="22" t="s">
        <v>30</v>
      </c>
      <c r="C27" s="21" t="s">
        <v>190</v>
      </c>
      <c r="D27" s="21" t="s">
        <v>217</v>
      </c>
      <c r="E27" s="21" t="s">
        <v>132</v>
      </c>
      <c r="F27" s="10">
        <f t="shared" si="1"/>
        <v>5.4393305439330547E-2</v>
      </c>
      <c r="G27" s="19" t="s">
        <v>127</v>
      </c>
      <c r="H27" s="19" t="s">
        <v>126</v>
      </c>
      <c r="I27" s="19" t="s">
        <v>98</v>
      </c>
      <c r="J27" s="9">
        <v>2</v>
      </c>
      <c r="K27" s="9">
        <v>26</v>
      </c>
      <c r="L27" s="20" t="s">
        <v>120</v>
      </c>
      <c r="M27" s="4"/>
      <c r="N27" s="4"/>
      <c r="O27" s="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</row>
    <row r="28" spans="1:264" s="1" customFormat="1">
      <c r="A28" s="23">
        <v>26</v>
      </c>
      <c r="B28" s="22" t="s">
        <v>30</v>
      </c>
      <c r="C28" s="21" t="s">
        <v>190</v>
      </c>
      <c r="D28" s="21" t="s">
        <v>191</v>
      </c>
      <c r="E28" s="21" t="s">
        <v>129</v>
      </c>
      <c r="F28" s="10">
        <f t="shared" si="1"/>
        <v>3.7656903765690378E-2</v>
      </c>
      <c r="G28" s="19" t="s">
        <v>127</v>
      </c>
      <c r="H28" s="19" t="s">
        <v>126</v>
      </c>
      <c r="I28" s="19" t="s">
        <v>98</v>
      </c>
      <c r="J28" s="9">
        <v>1</v>
      </c>
      <c r="K28" s="9">
        <v>18</v>
      </c>
      <c r="L28" s="20" t="s">
        <v>120</v>
      </c>
      <c r="M28" s="4"/>
      <c r="N28" s="4"/>
      <c r="O28" s="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</row>
    <row r="29" spans="1:264" s="1" customFormat="1">
      <c r="A29" s="23">
        <v>27</v>
      </c>
      <c r="B29" s="22" t="s">
        <v>30</v>
      </c>
      <c r="C29" s="21" t="s">
        <v>190</v>
      </c>
      <c r="D29" s="21" t="s">
        <v>195</v>
      </c>
      <c r="E29" s="21" t="s">
        <v>134</v>
      </c>
      <c r="F29" s="10">
        <f t="shared" si="1"/>
        <v>1.0460251046025104E-2</v>
      </c>
      <c r="G29" s="19" t="s">
        <v>127</v>
      </c>
      <c r="H29" s="19" t="s">
        <v>126</v>
      </c>
      <c r="I29" s="19">
        <v>7</v>
      </c>
      <c r="J29" s="9">
        <v>1</v>
      </c>
      <c r="K29" s="9">
        <v>5</v>
      </c>
      <c r="L29" s="20" t="s">
        <v>120</v>
      </c>
      <c r="M29" s="4"/>
      <c r="N29" s="4"/>
      <c r="O29" s="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</row>
    <row r="30" spans="1:264" s="1" customFormat="1">
      <c r="A30" s="23">
        <v>28</v>
      </c>
      <c r="B30" s="22" t="s">
        <v>30</v>
      </c>
      <c r="C30" s="21" t="s">
        <v>190</v>
      </c>
      <c r="D30" s="21" t="s">
        <v>191</v>
      </c>
      <c r="E30" s="21" t="s">
        <v>129</v>
      </c>
      <c r="F30" s="10">
        <f t="shared" si="1"/>
        <v>1.6736401673640166E-2</v>
      </c>
      <c r="G30" s="19" t="s">
        <v>127</v>
      </c>
      <c r="H30" s="19" t="s">
        <v>126</v>
      </c>
      <c r="I30" s="19">
        <v>7</v>
      </c>
      <c r="J30" s="9"/>
      <c r="K30" s="9">
        <v>8</v>
      </c>
      <c r="L30" s="20" t="s">
        <v>120</v>
      </c>
      <c r="M30" s="4"/>
      <c r="N30" s="4"/>
      <c r="O30" s="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</row>
    <row r="31" spans="1:264" s="1" customFormat="1">
      <c r="A31" s="23">
        <v>29</v>
      </c>
      <c r="B31" s="22" t="s">
        <v>30</v>
      </c>
      <c r="C31" s="21" t="s">
        <v>190</v>
      </c>
      <c r="D31" s="21" t="s">
        <v>195</v>
      </c>
      <c r="E31" s="21" t="s">
        <v>135</v>
      </c>
      <c r="F31" s="10">
        <f t="shared" si="1"/>
        <v>1.4644351464435146E-2</v>
      </c>
      <c r="G31" s="19" t="s">
        <v>127</v>
      </c>
      <c r="H31" s="19" t="s">
        <v>126</v>
      </c>
      <c r="I31" s="19">
        <v>8</v>
      </c>
      <c r="J31" s="9">
        <v>1</v>
      </c>
      <c r="K31" s="9">
        <v>7</v>
      </c>
      <c r="L31" s="20" t="s">
        <v>120</v>
      </c>
      <c r="M31" s="4"/>
      <c r="N31" s="4"/>
      <c r="O31" s="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</row>
    <row r="32" spans="1:264" s="1" customFormat="1">
      <c r="A32" s="23">
        <v>30</v>
      </c>
      <c r="B32" s="22" t="s">
        <v>30</v>
      </c>
      <c r="C32" s="21" t="s">
        <v>190</v>
      </c>
      <c r="D32" s="21" t="s">
        <v>191</v>
      </c>
      <c r="E32" s="21" t="s">
        <v>129</v>
      </c>
      <c r="F32" s="10">
        <f t="shared" si="1"/>
        <v>1.0460251046025104E-2</v>
      </c>
      <c r="G32" s="19" t="s">
        <v>127</v>
      </c>
      <c r="H32" s="19" t="s">
        <v>126</v>
      </c>
      <c r="I32" s="19">
        <v>8</v>
      </c>
      <c r="J32" s="9"/>
      <c r="K32" s="9">
        <v>5</v>
      </c>
      <c r="L32" s="20" t="s">
        <v>120</v>
      </c>
      <c r="M32" s="4"/>
      <c r="N32" s="4"/>
      <c r="O32" s="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</row>
    <row r="33" spans="1:264" s="1" customFormat="1">
      <c r="A33" s="23">
        <v>31</v>
      </c>
      <c r="B33" s="22" t="s">
        <v>30</v>
      </c>
      <c r="C33" s="21" t="s">
        <v>190</v>
      </c>
      <c r="D33" s="21" t="s">
        <v>195</v>
      </c>
      <c r="E33" s="21" t="s">
        <v>136</v>
      </c>
      <c r="F33" s="10">
        <f t="shared" si="1"/>
        <v>2.0920502092050208E-2</v>
      </c>
      <c r="G33" s="19" t="s">
        <v>127</v>
      </c>
      <c r="H33" s="19" t="s">
        <v>126</v>
      </c>
      <c r="I33" s="19">
        <v>9</v>
      </c>
      <c r="J33" s="9">
        <v>1</v>
      </c>
      <c r="K33" s="9">
        <v>10</v>
      </c>
      <c r="L33" s="20" t="s">
        <v>120</v>
      </c>
      <c r="M33" s="4"/>
      <c r="N33" s="4"/>
      <c r="O33" s="9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</row>
    <row r="34" spans="1:264" s="1" customFormat="1">
      <c r="A34" s="23">
        <v>32</v>
      </c>
      <c r="B34" s="22" t="s">
        <v>30</v>
      </c>
      <c r="C34" s="21" t="s">
        <v>190</v>
      </c>
      <c r="D34" s="21" t="s">
        <v>191</v>
      </c>
      <c r="E34" s="21" t="s">
        <v>129</v>
      </c>
      <c r="F34" s="10">
        <f t="shared" si="1"/>
        <v>4.1841004184100415E-3</v>
      </c>
      <c r="G34" s="19" t="s">
        <v>127</v>
      </c>
      <c r="H34" s="19" t="s">
        <v>126</v>
      </c>
      <c r="I34" s="19">
        <v>9</v>
      </c>
      <c r="J34" s="9"/>
      <c r="K34" s="9">
        <v>2</v>
      </c>
      <c r="L34" s="20" t="s">
        <v>120</v>
      </c>
      <c r="M34" s="4"/>
      <c r="N34" s="4"/>
      <c r="O34" s="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</row>
    <row r="35" spans="1:264" s="1" customFormat="1">
      <c r="A35" s="23">
        <v>33</v>
      </c>
      <c r="B35" s="22" t="s">
        <v>30</v>
      </c>
      <c r="C35" s="21" t="s">
        <v>190</v>
      </c>
      <c r="D35" s="21" t="s">
        <v>191</v>
      </c>
      <c r="E35" s="21" t="s">
        <v>129</v>
      </c>
      <c r="F35" s="10">
        <f t="shared" si="1"/>
        <v>2.5104602510460251E-2</v>
      </c>
      <c r="G35" s="19" t="s">
        <v>127</v>
      </c>
      <c r="H35" s="19" t="s">
        <v>126</v>
      </c>
      <c r="I35" s="19">
        <v>10</v>
      </c>
      <c r="J35" s="9">
        <v>1</v>
      </c>
      <c r="K35" s="9">
        <v>12</v>
      </c>
      <c r="L35" s="20" t="s">
        <v>120</v>
      </c>
      <c r="M35" s="4"/>
      <c r="N35" s="4"/>
      <c r="O35" s="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</row>
    <row r="36" spans="1:264" s="1" customFormat="1">
      <c r="A36" s="23">
        <v>34</v>
      </c>
      <c r="B36" s="22" t="s">
        <v>30</v>
      </c>
      <c r="C36" s="21" t="s">
        <v>190</v>
      </c>
      <c r="D36" s="21" t="s">
        <v>195</v>
      </c>
      <c r="E36" s="21" t="s">
        <v>137</v>
      </c>
      <c r="F36" s="10">
        <f t="shared" si="1"/>
        <v>1.8828451882845189E-2</v>
      </c>
      <c r="G36" s="19" t="s">
        <v>127</v>
      </c>
      <c r="H36" s="19" t="s">
        <v>126</v>
      </c>
      <c r="I36" s="19">
        <v>11</v>
      </c>
      <c r="J36" s="9">
        <v>1</v>
      </c>
      <c r="K36" s="9">
        <v>9</v>
      </c>
      <c r="L36" s="20" t="s">
        <v>120</v>
      </c>
      <c r="M36" s="4"/>
      <c r="N36" s="4"/>
      <c r="O36" s="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</row>
    <row r="37" spans="1:264" s="1" customFormat="1">
      <c r="A37" s="23">
        <v>35</v>
      </c>
      <c r="B37" s="22" t="s">
        <v>30</v>
      </c>
      <c r="C37" s="21" t="s">
        <v>190</v>
      </c>
      <c r="D37" s="21" t="s">
        <v>191</v>
      </c>
      <c r="E37" s="21" t="s">
        <v>129</v>
      </c>
      <c r="F37" s="10">
        <f t="shared" si="1"/>
        <v>6.2761506276150627E-3</v>
      </c>
      <c r="G37" s="19" t="s">
        <v>127</v>
      </c>
      <c r="H37" s="19" t="s">
        <v>126</v>
      </c>
      <c r="I37" s="19">
        <v>11</v>
      </c>
      <c r="J37" s="9"/>
      <c r="K37" s="9">
        <v>3</v>
      </c>
      <c r="L37" s="20" t="s">
        <v>120</v>
      </c>
      <c r="M37" s="4"/>
      <c r="N37" s="4"/>
      <c r="O37" s="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</row>
    <row r="38" spans="1:264" s="1" customFormat="1">
      <c r="A38" s="23">
        <v>36</v>
      </c>
      <c r="B38" s="22" t="s">
        <v>30</v>
      </c>
      <c r="C38" s="21" t="s">
        <v>190</v>
      </c>
      <c r="D38" s="21" t="s">
        <v>191</v>
      </c>
      <c r="E38" s="21" t="s">
        <v>129</v>
      </c>
      <c r="F38" s="10">
        <f t="shared" si="1"/>
        <v>1.6736401673640166E-2</v>
      </c>
      <c r="G38" s="19" t="s">
        <v>127</v>
      </c>
      <c r="H38" s="19" t="s">
        <v>126</v>
      </c>
      <c r="I38" s="19">
        <v>12</v>
      </c>
      <c r="J38" s="9"/>
      <c r="K38" s="9">
        <v>8</v>
      </c>
      <c r="L38" s="20" t="s">
        <v>120</v>
      </c>
      <c r="M38" s="4"/>
      <c r="N38" s="4"/>
      <c r="O38" s="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</row>
    <row r="39" spans="1:264" s="1" customFormat="1">
      <c r="A39" s="23">
        <v>37</v>
      </c>
      <c r="B39" s="22" t="s">
        <v>30</v>
      </c>
      <c r="C39" s="21" t="s">
        <v>190</v>
      </c>
      <c r="D39" s="21" t="s">
        <v>191</v>
      </c>
      <c r="E39" s="21" t="s">
        <v>129</v>
      </c>
      <c r="F39" s="10">
        <f t="shared" si="1"/>
        <v>2.5104602510460251E-2</v>
      </c>
      <c r="G39" s="19" t="s">
        <v>127</v>
      </c>
      <c r="H39" s="19" t="s">
        <v>126</v>
      </c>
      <c r="I39" s="19">
        <v>13</v>
      </c>
      <c r="J39" s="9">
        <v>1</v>
      </c>
      <c r="K39" s="9">
        <v>12</v>
      </c>
      <c r="L39" s="20" t="s">
        <v>120</v>
      </c>
      <c r="M39" s="4"/>
      <c r="N39" s="4"/>
      <c r="O39" s="9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</row>
    <row r="40" spans="1:264" s="1" customFormat="1">
      <c r="A40" s="23">
        <v>38</v>
      </c>
      <c r="B40" s="22" t="s">
        <v>30</v>
      </c>
      <c r="C40" s="21" t="s">
        <v>190</v>
      </c>
      <c r="D40" s="21" t="s">
        <v>195</v>
      </c>
      <c r="E40" s="21" t="s">
        <v>138</v>
      </c>
      <c r="F40" s="10">
        <f t="shared" si="1"/>
        <v>4.1841004184100415E-3</v>
      </c>
      <c r="G40" s="19" t="s">
        <v>127</v>
      </c>
      <c r="H40" s="19" t="s">
        <v>126</v>
      </c>
      <c r="I40" s="19">
        <v>14</v>
      </c>
      <c r="J40" s="9">
        <v>1</v>
      </c>
      <c r="K40" s="9">
        <v>2</v>
      </c>
      <c r="L40" s="20" t="s">
        <v>120</v>
      </c>
      <c r="M40" s="4"/>
      <c r="N40" s="4"/>
      <c r="O40" s="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</row>
    <row r="41" spans="1:264" s="1" customFormat="1">
      <c r="A41" s="23">
        <v>39</v>
      </c>
      <c r="B41" s="22" t="s">
        <v>30</v>
      </c>
      <c r="C41" s="21" t="s">
        <v>190</v>
      </c>
      <c r="D41" s="21" t="s">
        <v>191</v>
      </c>
      <c r="E41" s="21" t="s">
        <v>129</v>
      </c>
      <c r="F41" s="10">
        <f t="shared" si="1"/>
        <v>1.4644351464435146E-2</v>
      </c>
      <c r="G41" s="19" t="s">
        <v>127</v>
      </c>
      <c r="H41" s="19" t="s">
        <v>126</v>
      </c>
      <c r="I41" s="19">
        <v>14</v>
      </c>
      <c r="J41" s="9"/>
      <c r="K41" s="9">
        <v>7</v>
      </c>
      <c r="L41" s="20" t="s">
        <v>120</v>
      </c>
      <c r="M41" s="4"/>
      <c r="N41" s="4"/>
      <c r="O41" s="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</row>
    <row r="42" spans="1:264" s="1" customFormat="1">
      <c r="A42" s="23">
        <v>40</v>
      </c>
      <c r="B42" s="22" t="s">
        <v>30</v>
      </c>
      <c r="C42" s="21" t="s">
        <v>190</v>
      </c>
      <c r="D42" s="21" t="s">
        <v>195</v>
      </c>
      <c r="E42" s="21" t="s">
        <v>139</v>
      </c>
      <c r="F42" s="10">
        <f t="shared" si="1"/>
        <v>2.0920502092050207E-3</v>
      </c>
      <c r="G42" s="19" t="s">
        <v>127</v>
      </c>
      <c r="H42" s="19" t="s">
        <v>126</v>
      </c>
      <c r="I42" s="19">
        <v>15</v>
      </c>
      <c r="J42" s="9">
        <v>1</v>
      </c>
      <c r="K42" s="9">
        <v>1</v>
      </c>
      <c r="L42" s="20" t="s">
        <v>120</v>
      </c>
      <c r="M42" s="4"/>
      <c r="N42" s="4"/>
      <c r="O42" s="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</row>
    <row r="43" spans="1:264" s="1" customFormat="1">
      <c r="A43" s="23">
        <v>41</v>
      </c>
      <c r="B43" s="22" t="s">
        <v>30</v>
      </c>
      <c r="C43" s="21" t="s">
        <v>190</v>
      </c>
      <c r="D43" s="21" t="s">
        <v>191</v>
      </c>
      <c r="E43" s="21" t="s">
        <v>129</v>
      </c>
      <c r="F43" s="10">
        <f t="shared" si="1"/>
        <v>1.0460251046025104E-2</v>
      </c>
      <c r="G43" s="19" t="s">
        <v>127</v>
      </c>
      <c r="H43" s="19" t="s">
        <v>126</v>
      </c>
      <c r="I43" s="19">
        <v>15</v>
      </c>
      <c r="J43" s="9"/>
      <c r="K43" s="9">
        <v>5</v>
      </c>
      <c r="L43" s="20" t="s">
        <v>120</v>
      </c>
      <c r="M43" s="4"/>
      <c r="N43" s="4"/>
      <c r="O43" s="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</row>
    <row r="44" spans="1:264" s="1" customFormat="1">
      <c r="A44" s="23">
        <v>42</v>
      </c>
      <c r="B44" s="22" t="s">
        <v>30</v>
      </c>
      <c r="C44" s="21" t="s">
        <v>190</v>
      </c>
      <c r="D44" s="21" t="s">
        <v>191</v>
      </c>
      <c r="E44" s="21" t="s">
        <v>129</v>
      </c>
      <c r="F44" s="10">
        <f t="shared" si="1"/>
        <v>6.2761506276150627E-3</v>
      </c>
      <c r="G44" s="19" t="s">
        <v>127</v>
      </c>
      <c r="H44" s="19" t="s">
        <v>126</v>
      </c>
      <c r="I44" s="19">
        <v>16</v>
      </c>
      <c r="J44" s="9">
        <v>1</v>
      </c>
      <c r="K44" s="9">
        <v>3</v>
      </c>
      <c r="L44" s="20" t="s">
        <v>120</v>
      </c>
      <c r="M44" s="4"/>
      <c r="N44" s="4"/>
      <c r="O44" s="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</row>
    <row r="45" spans="1:264" s="1" customFormat="1">
      <c r="A45" s="23">
        <v>43</v>
      </c>
      <c r="B45" s="22"/>
      <c r="C45" s="21"/>
      <c r="D45" s="21"/>
      <c r="E45" s="21"/>
      <c r="F45" s="10"/>
      <c r="G45" s="9"/>
      <c r="H45" s="19"/>
      <c r="I45" s="19"/>
      <c r="J45" s="9"/>
      <c r="K45" s="9"/>
      <c r="L45" s="14"/>
      <c r="M45" s="4"/>
      <c r="N45" s="4"/>
      <c r="O45" s="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</row>
    <row r="46" spans="1:264" s="1" customFormat="1">
      <c r="A46" s="23">
        <v>44</v>
      </c>
      <c r="B46" s="22"/>
      <c r="C46" s="21"/>
      <c r="D46" s="21"/>
      <c r="E46" s="21"/>
      <c r="F46" s="10"/>
      <c r="G46" s="9"/>
      <c r="H46" s="19"/>
      <c r="I46" s="19"/>
      <c r="J46" s="9"/>
      <c r="K46" s="9"/>
      <c r="L46" s="14"/>
      <c r="M46" s="4"/>
      <c r="N46" s="4"/>
      <c r="O46" s="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</row>
    <row r="47" spans="1:264" s="1" customFormat="1">
      <c r="A47" s="23">
        <v>45</v>
      </c>
      <c r="B47" s="22"/>
      <c r="C47" s="21"/>
      <c r="D47" s="21"/>
      <c r="E47" s="21"/>
      <c r="F47" s="10"/>
      <c r="G47" s="9"/>
      <c r="H47" s="19"/>
      <c r="I47" s="19"/>
      <c r="J47" s="9"/>
      <c r="K47" s="9"/>
      <c r="L47" s="14"/>
      <c r="M47" s="4"/>
      <c r="N47" s="4"/>
      <c r="O47" s="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</row>
    <row r="48" spans="1:264" s="1" customFormat="1">
      <c r="A48" s="23">
        <v>46</v>
      </c>
      <c r="B48" s="8"/>
      <c r="C48" s="4"/>
      <c r="D48" s="4"/>
      <c r="E48" s="4"/>
      <c r="F48" s="10"/>
      <c r="G48" s="9"/>
      <c r="H48" s="19"/>
      <c r="I48" s="19"/>
      <c r="J48" s="9"/>
      <c r="K48" s="9"/>
      <c r="L48" s="14"/>
      <c r="M48" s="4"/>
      <c r="N48" s="4"/>
      <c r="O48" s="9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</row>
    <row r="49" spans="1:21">
      <c r="A49" s="23">
        <v>47</v>
      </c>
      <c r="B49" s="8"/>
      <c r="F49" s="10"/>
      <c r="G49" s="9"/>
      <c r="H49" s="19"/>
      <c r="I49" s="19"/>
      <c r="J49" s="9"/>
      <c r="K49" s="9"/>
      <c r="L49" s="14"/>
      <c r="O49" s="9"/>
    </row>
    <row r="50" spans="1:21" ht="18.75">
      <c r="A50" s="23"/>
      <c r="B50" s="6" t="s">
        <v>26</v>
      </c>
      <c r="C50" s="7"/>
      <c r="D50" s="7"/>
      <c r="E50" s="7"/>
      <c r="F50" s="11">
        <f>SUM(F3:F49)</f>
        <v>7.9119424617965137</v>
      </c>
      <c r="G50" s="12"/>
      <c r="H50" s="12"/>
      <c r="I50" s="12"/>
      <c r="J50" s="13">
        <f>SUM(J3:J49)</f>
        <v>65</v>
      </c>
      <c r="K50" s="13">
        <f>SUM(K3:K49)</f>
        <v>3664</v>
      </c>
      <c r="L50" s="16"/>
      <c r="M50" s="7"/>
      <c r="N50" s="7"/>
      <c r="O50" s="12"/>
      <c r="P50" s="7"/>
      <c r="Q50" s="7"/>
      <c r="R50" s="7"/>
      <c r="S50" s="6" t="s">
        <v>278</v>
      </c>
      <c r="T50" s="66" t="s">
        <v>421</v>
      </c>
      <c r="U50" s="7"/>
    </row>
    <row r="51" spans="1:21" ht="15.75">
      <c r="A51" s="9"/>
      <c r="J51" s="5"/>
      <c r="K51" s="5"/>
    </row>
    <row r="52" spans="1:21">
      <c r="A52" s="9"/>
    </row>
    <row r="53" spans="1:21" ht="15.75">
      <c r="A53" s="9"/>
      <c r="H53" s="145" t="s">
        <v>338</v>
      </c>
      <c r="I53" s="146"/>
      <c r="J53" s="146"/>
      <c r="K53" s="146"/>
      <c r="L53" s="146"/>
      <c r="M53" s="146"/>
      <c r="N53" s="146"/>
      <c r="O53" s="147"/>
    </row>
    <row r="54" spans="1:21">
      <c r="A54" s="9"/>
    </row>
    <row r="55" spans="1:21">
      <c r="A55" s="9"/>
    </row>
    <row r="56" spans="1:21">
      <c r="A56" s="9"/>
    </row>
    <row r="57" spans="1:21">
      <c r="A57" s="9"/>
    </row>
  </sheetData>
  <mergeCells count="8">
    <mergeCell ref="T3:T5"/>
    <mergeCell ref="H53:O53"/>
    <mergeCell ref="I25:I26"/>
    <mergeCell ref="B1:Q1"/>
    <mergeCell ref="J8:J14"/>
    <mergeCell ref="J18:J20"/>
    <mergeCell ref="I21:I22"/>
    <mergeCell ref="I23:I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Talur Farm </vt:lpstr>
      <vt:lpstr>Mangnar Farm</vt:lpstr>
      <vt:lpstr>Bakawand Farm</vt:lpstr>
      <vt:lpstr>Muli Farm</vt:lpstr>
      <vt:lpstr>Bedagaon</vt:lpstr>
      <vt:lpstr>Mongrapal-1</vt:lpstr>
      <vt:lpstr>Baniyagaon farm</vt:lpstr>
      <vt:lpstr>Chhote Deoda </vt:lpstr>
      <vt:lpstr>Jaitgiri Farm</vt:lpstr>
      <vt:lpstr>Korta farm</vt:lpstr>
      <vt:lpstr>Choknar Farm</vt:lpstr>
      <vt:lpstr>Satlawand Farm</vt:lpstr>
      <vt:lpstr>Mongrapal-3</vt:lpstr>
      <vt:lpstr>Garenga Farm</vt:lpstr>
      <vt:lpstr>Bhond Farm</vt:lpstr>
      <vt:lpstr>Sheet1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Jdp-RND</cp:lastModifiedBy>
  <cp:lastPrinted>2020-02-01T04:27:12Z</cp:lastPrinted>
  <dcterms:created xsi:type="dcterms:W3CDTF">2018-09-21T11:28:34Z</dcterms:created>
  <dcterms:modified xsi:type="dcterms:W3CDTF">2020-05-21T11:08:12Z</dcterms:modified>
</cp:coreProperties>
</file>