
<file path=[Content_Types].xml><?xml version="1.0" encoding="utf-8"?>
<Types xmlns="http://schemas.openxmlformats.org/package/2006/content-types">
  <Override PartName="/xl/activeX/activeX2.bin" ContentType="application/vnd.ms-office.activeX"/>
  <Override PartName="/xl/activeX/activeX4.bin" ContentType="application/vnd.ms-office.activeX"/>
  <Override PartName="/xl/activeX/activeX9.xml" ContentType="application/vnd.ms-office.activeX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Override PartName="/xl/activeX/activeX7.xml" ContentType="application/vnd.ms-office.activeX+xml"/>
  <Override PartName="/xl/activeX/activeX8.xml" ContentType="application/vnd.ms-office.activeX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activeX/activeX5.xml" ContentType="application/vnd.ms-office.activeX+xml"/>
  <Override PartName="/xl/activeX/activeX6.xml" ContentType="application/vnd.ms-office.activeX+xml"/>
  <Override PartName="/xl/activeX/activeX1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activeX/activeX10.bin" ContentType="application/vnd.ms-office.activeX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activeX/activeX9.bin" ContentType="application/vnd.ms-office.activeX"/>
  <Override PartName="/xl/activeX/activeX11.xml" ContentType="application/vnd.ms-office.activeX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8.bin" ContentType="application/vnd.ms-office.activeX"/>
  <Override PartName="/xl/activeX/activeX10.xml" ContentType="application/vnd.ms-office.activeX+xml"/>
  <Override PartName="/xl/activeX/activeX5.bin" ContentType="application/vnd.ms-office.activeX"/>
  <Override PartName="/xl/activeX/activeX6.bin" ContentType="application/vnd.ms-office.activeX"/>
  <Override PartName="/docProps/core.xml" ContentType="application/vnd.openxmlformats-package.core-properties+xml"/>
  <Default Extension="bin" ContentType="application/vnd.openxmlformats-officedocument.spreadsheetml.printerSettings"/>
  <Override PartName="/xl/activeX/activeX3.bin" ContentType="application/vnd.ms-office.activeX"/>
  <Default Extension="png" ContentType="image/png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5600" windowHeight="10425" activeTab="2"/>
  </bookViews>
  <sheets>
    <sheet name="TAR.VS.ACH" sheetId="1" r:id="rId1"/>
    <sheet name="collection" sheetId="2" r:id="rId2"/>
    <sheet name="S.NO. 3" sheetId="3" r:id="rId3"/>
    <sheet name="chan. manag." sheetId="4" r:id="rId4"/>
    <sheet name="dem. generation" sheetId="5" r:id="rId5"/>
    <sheet name="ofd" sheetId="6" r:id="rId6"/>
    <sheet name="mdo" sheetId="7" r:id="rId7"/>
    <sheet name="Form B- SN 1" sheetId="8" r:id="rId8"/>
    <sheet name="Form B SN 2" sheetId="9" r:id="rId9"/>
    <sheet name="Form B SN 3" sheetId="10" r:id="rId10"/>
    <sheet name="Form B SN 4" sheetId="11" r:id="rId11"/>
    <sheet name="unnati" sheetId="12" r:id="rId12"/>
    <sheet name="ofd data " sheetId="13" r:id="rId13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" i="1"/>
  <c r="O12"/>
  <c r="O13"/>
  <c r="O14"/>
  <c r="O10"/>
  <c r="F24" i="2"/>
  <c r="F21"/>
  <c r="F22"/>
  <c r="F23"/>
  <c r="F20"/>
  <c r="E24"/>
  <c r="D24"/>
  <c r="I6" l="1"/>
  <c r="N14" i="1"/>
  <c r="M14"/>
  <c r="F12" i="12" l="1"/>
  <c r="E12"/>
  <c r="D12"/>
  <c r="C12"/>
  <c r="F10"/>
  <c r="E10"/>
  <c r="D10"/>
  <c r="C10"/>
  <c r="F8"/>
  <c r="E8"/>
  <c r="D8"/>
  <c r="C8"/>
  <c r="F43" i="5" l="1"/>
  <c r="F42"/>
  <c r="F41"/>
  <c r="O11" i="4"/>
  <c r="O12"/>
  <c r="O13"/>
  <c r="N11"/>
  <c r="N12"/>
  <c r="N13"/>
  <c r="O10"/>
  <c r="N10"/>
  <c r="L11"/>
  <c r="L12"/>
  <c r="L13"/>
  <c r="K11"/>
  <c r="K12"/>
  <c r="K13"/>
  <c r="L10"/>
  <c r="K10"/>
  <c r="I11"/>
  <c r="I12"/>
  <c r="I13"/>
  <c r="F11"/>
  <c r="F12"/>
  <c r="F13"/>
  <c r="H20" i="1"/>
  <c r="G20"/>
  <c r="H19"/>
  <c r="G19"/>
  <c r="M12" i="4" l="1"/>
  <c r="J13"/>
  <c r="J12"/>
  <c r="J11"/>
  <c r="M13"/>
  <c r="M11"/>
  <c r="P13"/>
  <c r="Q13" s="1"/>
  <c r="P12"/>
  <c r="P11"/>
  <c r="G17" i="5"/>
  <c r="F10"/>
  <c r="G8"/>
  <c r="G9"/>
  <c r="Q12" i="4" l="1"/>
  <c r="Q11"/>
  <c r="E59" i="7"/>
  <c r="D59"/>
  <c r="C59"/>
  <c r="F58"/>
  <c r="F57"/>
  <c r="F56"/>
  <c r="E53"/>
  <c r="D53"/>
  <c r="C53"/>
  <c r="F52"/>
  <c r="F51"/>
  <c r="F50"/>
  <c r="E47"/>
  <c r="D47"/>
  <c r="C47"/>
  <c r="F46"/>
  <c r="F45"/>
  <c r="F44"/>
  <c r="D41"/>
  <c r="E41"/>
  <c r="C41"/>
  <c r="F39"/>
  <c r="F40"/>
  <c r="F38"/>
  <c r="E33"/>
  <c r="D33"/>
  <c r="C33"/>
  <c r="F32"/>
  <c r="F31"/>
  <c r="F30"/>
  <c r="F29"/>
  <c r="E26"/>
  <c r="D26"/>
  <c r="C26"/>
  <c r="F25"/>
  <c r="F24"/>
  <c r="F23"/>
  <c r="F22"/>
  <c r="E19"/>
  <c r="D19"/>
  <c r="C19"/>
  <c r="F18"/>
  <c r="F17"/>
  <c r="F16"/>
  <c r="F15"/>
  <c r="D11"/>
  <c r="E11"/>
  <c r="C11"/>
  <c r="F8"/>
  <c r="F9"/>
  <c r="F10"/>
  <c r="F7"/>
  <c r="E5" i="6"/>
  <c r="H33" i="5"/>
  <c r="F33"/>
  <c r="E33"/>
  <c r="D33"/>
  <c r="G32"/>
  <c r="G31"/>
  <c r="G30"/>
  <c r="G29"/>
  <c r="H26"/>
  <c r="F26"/>
  <c r="E26"/>
  <c r="D26"/>
  <c r="G25"/>
  <c r="G24"/>
  <c r="G23"/>
  <c r="G22"/>
  <c r="H19"/>
  <c r="F19"/>
  <c r="E19"/>
  <c r="D19"/>
  <c r="G16"/>
  <c r="G15"/>
  <c r="G14"/>
  <c r="G13"/>
  <c r="H10"/>
  <c r="G4"/>
  <c r="G6"/>
  <c r="G7"/>
  <c r="G5"/>
  <c r="E10"/>
  <c r="D10"/>
  <c r="C36" i="4"/>
  <c r="E17"/>
  <c r="G17"/>
  <c r="H17"/>
  <c r="D17"/>
  <c r="I10"/>
  <c r="F10"/>
  <c r="F41" i="7" l="1"/>
  <c r="F59"/>
  <c r="F26"/>
  <c r="F11"/>
  <c r="F53"/>
  <c r="F47"/>
  <c r="F19"/>
  <c r="F33"/>
  <c r="G10" i="5"/>
  <c r="I4" s="1"/>
  <c r="G26"/>
  <c r="I22" s="1"/>
  <c r="G33"/>
  <c r="I29" s="1"/>
  <c r="G19"/>
  <c r="I13" s="1"/>
  <c r="O17" i="4"/>
  <c r="P10"/>
  <c r="N17"/>
  <c r="L17"/>
  <c r="K17"/>
  <c r="M10"/>
  <c r="I17"/>
  <c r="F17"/>
  <c r="J10"/>
  <c r="D13" i="3"/>
  <c r="E13"/>
  <c r="C13"/>
  <c r="F12"/>
  <c r="G12" s="1"/>
  <c r="F11"/>
  <c r="G11" s="1"/>
  <c r="D14" i="2"/>
  <c r="D13"/>
  <c r="C7"/>
  <c r="C8" s="1"/>
  <c r="I5"/>
  <c r="H7"/>
  <c r="D25" i="1"/>
  <c r="H25" s="1"/>
  <c r="C25"/>
  <c r="D24"/>
  <c r="C24"/>
  <c r="G24" s="1"/>
  <c r="D21"/>
  <c r="C21"/>
  <c r="E20"/>
  <c r="E19"/>
  <c r="D16"/>
  <c r="C16"/>
  <c r="H15"/>
  <c r="G15"/>
  <c r="E15"/>
  <c r="H14"/>
  <c r="G14"/>
  <c r="E14"/>
  <c r="D11"/>
  <c r="C11"/>
  <c r="E10"/>
  <c r="E9"/>
  <c r="H5"/>
  <c r="H4"/>
  <c r="G5"/>
  <c r="G4"/>
  <c r="E5"/>
  <c r="E4"/>
  <c r="D6"/>
  <c r="C6"/>
  <c r="E11" l="1"/>
  <c r="I19"/>
  <c r="G6"/>
  <c r="G21"/>
  <c r="F13" i="3"/>
  <c r="G13" s="1"/>
  <c r="I9" i="1"/>
  <c r="G11"/>
  <c r="H11"/>
  <c r="I5"/>
  <c r="P17" i="4"/>
  <c r="Q10"/>
  <c r="M17"/>
  <c r="J17"/>
  <c r="H14" i="2"/>
  <c r="I14"/>
  <c r="I7"/>
  <c r="H21" i="1"/>
  <c r="E21"/>
  <c r="E16"/>
  <c r="I14"/>
  <c r="H16"/>
  <c r="G16"/>
  <c r="E24"/>
  <c r="E6"/>
  <c r="I4"/>
  <c r="I6" s="1"/>
  <c r="D26"/>
  <c r="E25"/>
  <c r="C26"/>
  <c r="G25"/>
  <c r="G26" s="1"/>
  <c r="H24"/>
  <c r="H26" s="1"/>
  <c r="I20"/>
  <c r="I21" s="1"/>
  <c r="I15"/>
  <c r="I10"/>
  <c r="H6"/>
  <c r="J4" s="1"/>
  <c r="J19" l="1"/>
  <c r="I11"/>
  <c r="J9"/>
  <c r="Q17" i="4"/>
  <c r="J14" i="1"/>
  <c r="I16"/>
  <c r="I25"/>
  <c r="I24"/>
  <c r="E26"/>
  <c r="J24"/>
  <c r="I26" l="1"/>
</calcChain>
</file>

<file path=xl/sharedStrings.xml><?xml version="1.0" encoding="utf-8"?>
<sst xmlns="http://schemas.openxmlformats.org/spreadsheetml/2006/main" count="1853" uniqueCount="492">
  <si>
    <t>Achieve Sales Target in given territory</t>
  </si>
  <si>
    <t>Target</t>
  </si>
  <si>
    <t>Self Rating</t>
  </si>
  <si>
    <t>Score</t>
  </si>
  <si>
    <t>Quarter -1</t>
  </si>
  <si>
    <t>Paddy</t>
  </si>
  <si>
    <t>Maize</t>
  </si>
  <si>
    <t>Mazie</t>
  </si>
  <si>
    <t>Crop</t>
  </si>
  <si>
    <t xml:space="preserve"> </t>
  </si>
  <si>
    <t>Achivement %</t>
  </si>
  <si>
    <t>Achievement in %</t>
  </si>
  <si>
    <t>Sold Qty in MT</t>
  </si>
  <si>
    <t>Sales Target MT</t>
  </si>
  <si>
    <t>Sales Target in Lacs</t>
  </si>
  <si>
    <t>Achivement in Lacs</t>
  </si>
  <si>
    <t>Quarter -2</t>
  </si>
  <si>
    <t>Quarter -3</t>
  </si>
  <si>
    <t>Quarter -4</t>
  </si>
  <si>
    <t>Total</t>
  </si>
  <si>
    <t>Logic 1</t>
  </si>
  <si>
    <t>[Higher the achievement, higher the scoring till a limit]</t>
  </si>
  <si>
    <t>Achievement</t>
  </si>
  <si>
    <t>Rate calculation</t>
  </si>
  <si>
    <t>Annual ( Q1+ Q4)</t>
  </si>
  <si>
    <t>Ontime Collection</t>
  </si>
  <si>
    <t>Collection of ABS and CD</t>
  </si>
  <si>
    <t>Total collection in Lacs</t>
  </si>
  <si>
    <t>Under ABS</t>
  </si>
  <si>
    <t>Under CD</t>
  </si>
  <si>
    <t>ABS Details</t>
  </si>
  <si>
    <t>Amount in Lacs</t>
  </si>
  <si>
    <t>% of Collection under ABS &amp; CD</t>
  </si>
  <si>
    <t>Targated Collectable amount in Lacs</t>
  </si>
  <si>
    <t>A- Sub KRA</t>
  </si>
  <si>
    <t>B- Sub KRA</t>
  </si>
  <si>
    <t>Total Business Value in Lacs</t>
  </si>
  <si>
    <t>% of total business</t>
  </si>
  <si>
    <t>OS More than 180 days</t>
  </si>
  <si>
    <t>OS More than 270 days</t>
  </si>
  <si>
    <t>Paste the Ageing of 31st Dec 2020</t>
  </si>
  <si>
    <t>CD Details</t>
  </si>
  <si>
    <t>Booked Qty in MT</t>
  </si>
  <si>
    <t>Collectable Balance under CD</t>
  </si>
  <si>
    <t>Sales return</t>
  </si>
  <si>
    <t>Field crop OP</t>
  </si>
  <si>
    <t>Sales target in MT</t>
  </si>
  <si>
    <t>Sales Return in MT</t>
  </si>
  <si>
    <t>SR %</t>
  </si>
  <si>
    <t>Placement in MT</t>
  </si>
  <si>
    <t>Logic 6 (For Sales)</t>
  </si>
  <si>
    <t>[Need to be 150% weightage, and lower zero if&gt;30% return in FC]</t>
  </si>
  <si>
    <t>Sales Return</t>
  </si>
  <si>
    <t>Return &lt;= 10%</t>
  </si>
  <si>
    <t>Return between 10% to 15%</t>
  </si>
  <si>
    <t>Return between 15% to 20%</t>
  </si>
  <si>
    <t>Return between 20% to 25%</t>
  </si>
  <si>
    <t>Return more then 25%</t>
  </si>
  <si>
    <t>Field crop Hybrid:</t>
  </si>
  <si>
    <t>Channel Management:</t>
  </si>
  <si>
    <t>Target vs Achivement</t>
  </si>
  <si>
    <t>A- Sun KRA</t>
  </si>
  <si>
    <t>Top 25% parties in number, Focused product (territory and distributor specific) contribution in overall business. Seprate goal sheet has to be submitted.</t>
  </si>
  <si>
    <t>Total Number of Distrbutor</t>
  </si>
  <si>
    <t>25 % parties</t>
  </si>
  <si>
    <t>S.No</t>
  </si>
  <si>
    <t>Name of Party</t>
  </si>
  <si>
    <t>Sales plan in Lacs</t>
  </si>
  <si>
    <t>Sales plan in MT</t>
  </si>
  <si>
    <t>Totality in MT</t>
  </si>
  <si>
    <t>Achievement %</t>
  </si>
  <si>
    <t>Totality in Lacs</t>
  </si>
  <si>
    <t>Sold Qty in Lacs</t>
  </si>
  <si>
    <t>in Volume</t>
  </si>
  <si>
    <t>In Value</t>
  </si>
  <si>
    <t>Unnati:</t>
  </si>
  <si>
    <t>No. of New Retailer registration</t>
  </si>
  <si>
    <t>No. of Apps download</t>
  </si>
  <si>
    <t>C- Sub KRA</t>
  </si>
  <si>
    <t>Total Sold quantity in MT</t>
  </si>
  <si>
    <t>Scanning by Distributor</t>
  </si>
  <si>
    <t>Scanning by Retailers</t>
  </si>
  <si>
    <t>Total scanning (DRT+RET)</t>
  </si>
  <si>
    <t>Scanning percentage-</t>
  </si>
  <si>
    <t>Existing retailers</t>
  </si>
  <si>
    <t>No. of Retailers scanning( Existing+New)</t>
  </si>
  <si>
    <t>Success percentage</t>
  </si>
  <si>
    <t>Demand Generation</t>
  </si>
  <si>
    <t>FD</t>
  </si>
  <si>
    <t>FV</t>
  </si>
  <si>
    <t>MPD</t>
  </si>
  <si>
    <t>PSM</t>
  </si>
  <si>
    <t>JAN</t>
  </si>
  <si>
    <t>FEB</t>
  </si>
  <si>
    <t>MARCH</t>
  </si>
  <si>
    <t>No of farmer covered by VNR Kushhaal kisan campaign</t>
  </si>
  <si>
    <t>Name of Activities</t>
  </si>
  <si>
    <t>Logic 5</t>
  </si>
  <si>
    <t>[Higher the achievement, Max is 100, Below 70% achievement, Zero]</t>
  </si>
  <si>
    <t>&lt; 70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</si>
  <si>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</si>
  <si>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</si>
  <si>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</si>
  <si>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</si>
  <si>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</si>
  <si>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</si>
  <si>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</si>
  <si>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</si>
  <si>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</si>
  <si>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How to calculate no of activites-</t>
  </si>
  <si>
    <t>MDO-</t>
  </si>
  <si>
    <t>No of farmers covered by VNR Kushhaal Kisan Campaign per day</t>
  </si>
  <si>
    <t>Farmer cover in month</t>
  </si>
  <si>
    <t>No of PSM calculate</t>
  </si>
  <si>
    <t>particulers</t>
  </si>
  <si>
    <t>no of farmer covered / day</t>
  </si>
  <si>
    <t>B- Sub KRA   (Existing Products)</t>
  </si>
  <si>
    <t>Name of Acitity</t>
  </si>
  <si>
    <t>Existing products( 2111, 2233, 2377, 2355 Plus, 2377) 70 %</t>
  </si>
  <si>
    <t>Upcoming products( 2318, 2228, 2120) 20 %</t>
  </si>
  <si>
    <t>Go market upcoming series( OFD) 10 %</t>
  </si>
  <si>
    <t>Trialing OFD and CT</t>
  </si>
  <si>
    <t>Site and farmer selection</t>
  </si>
  <si>
    <t>No. of OFD Received</t>
  </si>
  <si>
    <t>No. of Planted</t>
  </si>
  <si>
    <t>No. of OFD right site with right framers</t>
  </si>
  <si>
    <t>B- Sub KRA                                              Timely uploading and reporting</t>
  </si>
  <si>
    <t>No. of OFD Planted</t>
  </si>
  <si>
    <t>No of Observation taken</t>
  </si>
  <si>
    <t>mimimum 3 observation per OFD</t>
  </si>
  <si>
    <t>No. of OFD with yield data</t>
  </si>
  <si>
    <t>Reporting</t>
  </si>
  <si>
    <t>A- Sub KRA                                        MDA plan submission</t>
  </si>
  <si>
    <t>Activity</t>
  </si>
  <si>
    <t>Taste</t>
  </si>
  <si>
    <t>Wheat</t>
  </si>
  <si>
    <t>Quarter-1</t>
  </si>
  <si>
    <t>Jan</t>
  </si>
  <si>
    <t>Feb</t>
  </si>
  <si>
    <t>March</t>
  </si>
  <si>
    <t>MDA Plan submission</t>
  </si>
  <si>
    <t>RCP</t>
  </si>
  <si>
    <t>Farmer list</t>
  </si>
  <si>
    <t>OFD Observation sheet</t>
  </si>
  <si>
    <t>Logic 3</t>
  </si>
  <si>
    <t>[Either 100 or Zero]</t>
  </si>
  <si>
    <t>Reporting by mail on every 2nd date of the Month</t>
  </si>
  <si>
    <t>Quarter-2</t>
  </si>
  <si>
    <t>Quarter-3</t>
  </si>
  <si>
    <t>Quarter-4</t>
  </si>
  <si>
    <t>B Sub KRA                                          MDA activity upload with data</t>
  </si>
  <si>
    <t>Expense of Travel Bill</t>
  </si>
  <si>
    <t>TFA/MDO Expense</t>
  </si>
  <si>
    <t>Particulars</t>
  </si>
  <si>
    <t>MDA Activity uploaded in Effort Plus on real time</t>
  </si>
  <si>
    <t>TE/TFA Expense should be courier on 1st date of every month</t>
  </si>
  <si>
    <t>Interpersonal Skills</t>
  </si>
  <si>
    <t>Half Year 1</t>
  </si>
  <si>
    <t>Market Intelligence:</t>
  </si>
  <si>
    <t>Segment</t>
  </si>
  <si>
    <t>Duration</t>
  </si>
  <si>
    <t>Market Trends about crop</t>
  </si>
  <si>
    <t>Acerage increase</t>
  </si>
  <si>
    <t>Acreage decrease</t>
  </si>
  <si>
    <t>Crop shifting</t>
  </si>
  <si>
    <t>Others</t>
  </si>
  <si>
    <t>Grain type</t>
  </si>
  <si>
    <t>Crop Duration</t>
  </si>
  <si>
    <t>Pricing</t>
  </si>
  <si>
    <t>Diease/Pest</t>
  </si>
  <si>
    <t>Commercial price of crop</t>
  </si>
  <si>
    <t>Hybrid/ Research/OP</t>
  </si>
  <si>
    <t>Grain Type</t>
  </si>
  <si>
    <t>Invoice Price</t>
  </si>
  <si>
    <t>Quantity in MT</t>
  </si>
  <si>
    <t>Farmer Price</t>
  </si>
  <si>
    <t>Target Products Name</t>
  </si>
  <si>
    <t>Targeted market name</t>
  </si>
  <si>
    <t>Mustard</t>
  </si>
  <si>
    <t>New Products/Company/ Hy/Res/OP</t>
  </si>
  <si>
    <t>Market Intelligence about Compititers Schemes</t>
  </si>
  <si>
    <t>Company</t>
  </si>
  <si>
    <t>Products</t>
  </si>
  <si>
    <t>LY Sale in MT</t>
  </si>
  <si>
    <t>No. of Distributor in the Territory</t>
  </si>
  <si>
    <t xml:space="preserve">No. of New addition/ Remove of distributor </t>
  </si>
  <si>
    <t>ABS per Kg</t>
  </si>
  <si>
    <t>ABS Target in MT</t>
  </si>
  <si>
    <t>Market Intelligence about Compititers products Issues</t>
  </si>
  <si>
    <t>Product</t>
  </si>
  <si>
    <t>Product performance issue</t>
  </si>
  <si>
    <t>Products Germination Issue</t>
  </si>
  <si>
    <t>Market Trends about new products launched by Compititers</t>
  </si>
  <si>
    <t>whats about sattlement of Issue</t>
  </si>
  <si>
    <t>Market Intelligence about Compititers Activites/new initiative</t>
  </si>
  <si>
    <t>Compnay</t>
  </si>
  <si>
    <t>For Distributor</t>
  </si>
  <si>
    <t>For Framers</t>
  </si>
  <si>
    <t>For Reatilers</t>
  </si>
  <si>
    <t>With State Govt about subsidy</t>
  </si>
  <si>
    <t>With Distributors</t>
  </si>
  <si>
    <t>Seed Quality</t>
  </si>
  <si>
    <t>Problem Solving</t>
  </si>
  <si>
    <t>Germination</t>
  </si>
  <si>
    <t>Product Performance</t>
  </si>
  <si>
    <t>Product Prices</t>
  </si>
  <si>
    <t>Description of Problems</t>
  </si>
  <si>
    <t>How to Solve</t>
  </si>
  <si>
    <t>Date of Problems come</t>
  </si>
  <si>
    <t>Date of Solution</t>
  </si>
  <si>
    <t>What impact will be</t>
  </si>
  <si>
    <t>Others Problems</t>
  </si>
  <si>
    <t>Initiative</t>
  </si>
  <si>
    <t>Farmer level</t>
  </si>
  <si>
    <t>MDO Level</t>
  </si>
  <si>
    <t>Retailer Level</t>
  </si>
  <si>
    <t>Distributor level</t>
  </si>
  <si>
    <t>MDA Activity related</t>
  </si>
  <si>
    <t>OFD/CT related</t>
  </si>
  <si>
    <t>what impact will be came</t>
  </si>
  <si>
    <t>Before</t>
  </si>
  <si>
    <t>After</t>
  </si>
  <si>
    <t>Mentoring And Coaching</t>
  </si>
  <si>
    <t>For MDO</t>
  </si>
  <si>
    <t>Product communication</t>
  </si>
  <si>
    <t>Product Training</t>
  </si>
  <si>
    <t>Field Day Training</t>
  </si>
  <si>
    <t>PSA Training</t>
  </si>
  <si>
    <t>OFD Training</t>
  </si>
  <si>
    <t>Yield data Training</t>
  </si>
  <si>
    <t>Date of Training</t>
  </si>
  <si>
    <t>Photos attached</t>
  </si>
  <si>
    <t>For Retailers</t>
  </si>
  <si>
    <t>About Product Communication</t>
  </si>
  <si>
    <t>About Unnati</t>
  </si>
  <si>
    <t>About ABS</t>
  </si>
  <si>
    <t>About QD/CD</t>
  </si>
  <si>
    <t>About new Products</t>
  </si>
  <si>
    <t>About Products communication</t>
  </si>
  <si>
    <t>Upcoming new products</t>
  </si>
  <si>
    <t>About Company ploicy</t>
  </si>
  <si>
    <t>About Schemes benefist</t>
  </si>
  <si>
    <t>About Utkarsh</t>
  </si>
  <si>
    <t>About Accounting/Payments</t>
  </si>
  <si>
    <t>Normal knowlede</t>
  </si>
  <si>
    <t>Fair knowledge</t>
  </si>
  <si>
    <t>Logic 2</t>
  </si>
  <si>
    <t>[Higher the achievement, max scored is 100]</t>
  </si>
  <si>
    <t>Shri.Nakoda.Traders.Balaghat</t>
  </si>
  <si>
    <t>Sihare.Krishi.Kendre.Mandla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</si>
  <si>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</si>
  <si>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</si>
  <si>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</si>
  <si>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</si>
  <si>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</si>
  <si>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</si>
  <si>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</si>
  <si>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</si>
  <si>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</si>
  <si>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Bold</t>
  </si>
  <si>
    <t>120-125</t>
  </si>
  <si>
    <t>MS</t>
  </si>
  <si>
    <t>Balaghat</t>
  </si>
  <si>
    <t>Yes</t>
  </si>
  <si>
    <t>Neck.Blast</t>
  </si>
  <si>
    <t>Adwani traders manegaon</t>
  </si>
  <si>
    <t>Sadguru trading company bichhiya</t>
  </si>
  <si>
    <t xml:space="preserve">No of Farmer covered </t>
  </si>
  <si>
    <t>No of Farmer covered by a month</t>
  </si>
  <si>
    <t>No. of farmer covered per day</t>
  </si>
  <si>
    <t>27p37</t>
  </si>
  <si>
    <t>1050/-</t>
  </si>
  <si>
    <t>hybrid</t>
  </si>
  <si>
    <t>850/Per.Pkt</t>
  </si>
  <si>
    <t>110-115</t>
  </si>
  <si>
    <t>300/-</t>
  </si>
  <si>
    <t>Territory</t>
  </si>
  <si>
    <t>2019-20</t>
  </si>
  <si>
    <t>2020-21</t>
  </si>
  <si>
    <t>2021-22</t>
  </si>
  <si>
    <t>2022-23 Tgt</t>
  </si>
  <si>
    <t>Registered (no.)</t>
  </si>
  <si>
    <t>Downloaded (no.)</t>
  </si>
  <si>
    <t>Scanned (no.)</t>
  </si>
  <si>
    <t>% Scanned (no.)</t>
  </si>
  <si>
    <t>Scan Qty (mt)</t>
  </si>
  <si>
    <t>Net Sale (mt)</t>
  </si>
  <si>
    <t>% Scanning (qty)</t>
  </si>
  <si>
    <t>DRT Sale (mt)</t>
  </si>
  <si>
    <t>DRT Sale %</t>
  </si>
  <si>
    <t>RET Sale (mt)</t>
  </si>
  <si>
    <t>RET Sale %</t>
  </si>
  <si>
    <t>Must</t>
  </si>
  <si>
    <t>Nice</t>
  </si>
  <si>
    <t>DTCC</t>
  </si>
  <si>
    <t>Avg. Height</t>
  </si>
  <si>
    <t>Avg. Tillers</t>
  </si>
  <si>
    <t xml:space="preserve">Avg. Grain/Panicle  </t>
  </si>
  <si>
    <t xml:space="preserve">Spacing R*R cm </t>
  </si>
  <si>
    <t xml:space="preserve">Spacing P*P cm </t>
  </si>
  <si>
    <t>Experiment</t>
  </si>
  <si>
    <t>Location</t>
  </si>
  <si>
    <t>State</t>
  </si>
  <si>
    <t>Farmer Name &amp; Address</t>
  </si>
  <si>
    <t>Entry( Packet Numnber)</t>
  </si>
  <si>
    <t>ID</t>
  </si>
  <si>
    <t>REP</t>
  </si>
  <si>
    <t>DOS</t>
  </si>
  <si>
    <t>DOP</t>
  </si>
  <si>
    <t>Date of Visit</t>
  </si>
  <si>
    <t>Observation taken by</t>
  </si>
  <si>
    <t>AREA</t>
  </si>
  <si>
    <t>5FG</t>
  </si>
  <si>
    <t>50FG</t>
  </si>
  <si>
    <t>50DF</t>
  </si>
  <si>
    <t>PH</t>
  </si>
  <si>
    <t>EBT</t>
  </si>
  <si>
    <t>FS</t>
  </si>
  <si>
    <t>SS</t>
  </si>
  <si>
    <t>SPF</t>
  </si>
  <si>
    <t>GT</t>
  </si>
  <si>
    <t>NP</t>
  </si>
  <si>
    <t>SP</t>
  </si>
  <si>
    <t>OT</t>
  </si>
  <si>
    <t>FL</t>
  </si>
  <si>
    <t>GAP</t>
  </si>
  <si>
    <t>TP</t>
  </si>
  <si>
    <t>GYLD</t>
  </si>
  <si>
    <t>MOI</t>
  </si>
  <si>
    <t>AYLD</t>
  </si>
  <si>
    <t>YLDH</t>
  </si>
  <si>
    <t>Rank</t>
  </si>
  <si>
    <t>% of Lodged plants</t>
  </si>
  <si>
    <t>LOD</t>
  </si>
  <si>
    <t>DSFR</t>
  </si>
  <si>
    <t>Disease/ Pest related observation</t>
  </si>
  <si>
    <t>REMARKS</t>
  </si>
  <si>
    <t>TE</t>
  </si>
  <si>
    <t>Manager</t>
  </si>
  <si>
    <t>Date Of Visit</t>
  </si>
  <si>
    <t>Observation Taken By</t>
  </si>
  <si>
    <t>Observation</t>
  </si>
  <si>
    <t>M.P</t>
  </si>
  <si>
    <t>Bhivaram Maskare Vill-Ballarpur Tah-Lalbarra Dist-Balaghat</t>
  </si>
  <si>
    <t>MDO</t>
  </si>
  <si>
    <t>5*5 SQM</t>
  </si>
  <si>
    <t>16/10/2022</t>
  </si>
  <si>
    <t>yes</t>
  </si>
  <si>
    <t>MDO -AKSHAY</t>
  </si>
  <si>
    <t>No</t>
  </si>
  <si>
    <t>false.smut.3%/stemborer.4%</t>
  </si>
  <si>
    <t>avarage.yield.so.next.year.try</t>
  </si>
  <si>
    <t>107.4cm</t>
  </si>
  <si>
    <t>14/09/2022</t>
  </si>
  <si>
    <t>good tellers and booting stage started</t>
  </si>
  <si>
    <t>good tellers &amp; don't disease pest</t>
  </si>
  <si>
    <t>Check</t>
  </si>
  <si>
    <t>8433 DT</t>
  </si>
  <si>
    <t>false.smut.3%/stemborer.5%</t>
  </si>
  <si>
    <t>103.2cm</t>
  </si>
  <si>
    <t>Deelep Biranwar Vill-Budena Khurd Tah-Balaghat</t>
  </si>
  <si>
    <t>false.smut.2%/stemborer.2%</t>
  </si>
  <si>
    <t>false.smut.4%/stemborer.4%</t>
  </si>
  <si>
    <t>102.8cm</t>
  </si>
  <si>
    <t xml:space="preserve">Siyaram Dahare Vill-Bharveli Tah-Balaghat </t>
  </si>
  <si>
    <t>19/11/2022</t>
  </si>
  <si>
    <t>TM</t>
  </si>
  <si>
    <t>NA</t>
  </si>
  <si>
    <t>false.smut.2%</t>
  </si>
  <si>
    <t>17/09/2022</t>
  </si>
  <si>
    <r>
      <t>good tellers and booting stage 50</t>
    </r>
    <r>
      <rPr>
        <strike/>
        <sz val="11"/>
        <color indexed="8"/>
        <rFont val="Calibri"/>
        <family val="2"/>
      </rPr>
      <t>%</t>
    </r>
  </si>
  <si>
    <t>Dhanlal Damahe Vill-Kaidy Tah-Waraseoni Dist-Balaghat</t>
  </si>
  <si>
    <t>Damege Due To High Rain Fall</t>
  </si>
  <si>
    <t xml:space="preserve"> - </t>
  </si>
  <si>
    <t>Paras Rahangdale Vill-Jhaliwada Tah-Waraseoni Dis-Balaghat</t>
  </si>
  <si>
    <t>19/10/2022</t>
  </si>
  <si>
    <t>false.smut.3%/stemborer.2%/bph2%</t>
  </si>
  <si>
    <t>107.9cm</t>
  </si>
  <si>
    <t>WITH TM &amp; ZM sir</t>
  </si>
  <si>
    <t>good  tellers and booting stages in 50%</t>
  </si>
  <si>
    <t>false.smut.3%/stemborer.1%/bph2%</t>
  </si>
  <si>
    <t>104.9cm</t>
  </si>
  <si>
    <t>Vinod Nagargade Vill-Kaidy Tah-Waraseoni Dist-Balaghat</t>
  </si>
  <si>
    <t>Chetram Manavatkar Vill-Jaam Tah-Lalbarra Dis-Balaghat</t>
  </si>
  <si>
    <t>VTE-4</t>
  </si>
  <si>
    <t>WITH.TM</t>
  </si>
  <si>
    <t>WITH TM SIR</t>
  </si>
  <si>
    <t>bph3%/stemborer2%</t>
  </si>
  <si>
    <t>highgrains.but.falsesmut.attack.is.high(20%).so.next.year.try</t>
  </si>
  <si>
    <t>98.4cm</t>
  </si>
  <si>
    <t>Jaishriram</t>
  </si>
  <si>
    <t>falsesmut4%/stemborer2%</t>
  </si>
  <si>
    <t>95.8cm</t>
  </si>
  <si>
    <t>Manoj Nagargade Vill-Kaidy Tah-Waraseoni Dist-Balaghat</t>
  </si>
  <si>
    <t>99.7cm</t>
  </si>
  <si>
    <t>27/09/2022</t>
  </si>
  <si>
    <t xml:space="preserve">transplanting </t>
  </si>
  <si>
    <t>Divya,Jyoti</t>
  </si>
  <si>
    <t>96.2cm</t>
  </si>
  <si>
    <t>Santosh Rahangdale  Vill-LavadaTah-Lalbarra Dist-Balaghat</t>
  </si>
  <si>
    <t>false.smut.3%/stemborer.5%/bph2%</t>
  </si>
  <si>
    <t>95.4cm</t>
  </si>
  <si>
    <t>27/08/2022</t>
  </si>
  <si>
    <t>Manali-777</t>
  </si>
  <si>
    <t>false.smut.2%/stemborer.2%/bph2%</t>
  </si>
  <si>
    <t>95.7cm</t>
  </si>
  <si>
    <t>Chainlal Lilhare Vill-Kaidy Tah-Waraseoni Dist-Balaghat</t>
  </si>
  <si>
    <t>16/11/2022</t>
  </si>
  <si>
    <t>stemborer1%/falsesmut1%</t>
  </si>
  <si>
    <t>97.3cm</t>
  </si>
  <si>
    <t>30/08/2022</t>
  </si>
  <si>
    <t>stemborer1%/falsesmut1%/blast2%</t>
  </si>
  <si>
    <t>94.2cm</t>
  </si>
  <si>
    <t>Narayan Singh Maskole Vill-Manjhapur Tola Tah-Lalbarra Dist-Balaghat</t>
  </si>
  <si>
    <t>Awadesh Singh Choudery Vill-Dongriya Tah-Lalbarra Dist-Balaghat</t>
  </si>
  <si>
    <t>24/10/2022</t>
  </si>
  <si>
    <t>97.2cm</t>
  </si>
  <si>
    <t>false.smut.3%/stemborer.2%/bph2%/blast3%/neckblast5%</t>
  </si>
  <si>
    <t>96.7cm</t>
  </si>
  <si>
    <t>Virendre Bopche Vill-Manjhapur Tah-Lalbarra Dist-Balaghat</t>
  </si>
  <si>
    <t>stemborer1%/falsesmut1%/bph3%</t>
  </si>
  <si>
    <t>falsesmut4%/stemborer5%/leaf.blast2%</t>
  </si>
  <si>
    <t>Madanlal Tembhre Vill-MajhapurTah-Lalbarra Dist-Balaghat</t>
  </si>
  <si>
    <t>falsesmut1%/bph2%</t>
  </si>
  <si>
    <t>Mahesh Rajurkar Vill-Koste tah-waraseoni dist-balaghat</t>
  </si>
  <si>
    <t>14/11/2022</t>
  </si>
  <si>
    <t>stemborer1%/falsesmut20%/neckblast2%/gullmidge2%</t>
  </si>
  <si>
    <t>96.4cm</t>
  </si>
  <si>
    <t>31/08/2022</t>
  </si>
  <si>
    <t>94.5cm</t>
  </si>
  <si>
    <t>VTE-5</t>
  </si>
  <si>
    <t>stemborer1%/falsesmut3%/neckblast3%/gullmidge2%</t>
  </si>
  <si>
    <t>103.4cm</t>
  </si>
  <si>
    <t>101.4cm</t>
  </si>
  <si>
    <t>good tellers &amp; booting stage in started</t>
  </si>
  <si>
    <t>pyarelal daharwal Vill-Manjhapur Tah-Lalbarra Dist-Balaghat</t>
  </si>
  <si>
    <t>100cm</t>
  </si>
  <si>
    <t>blast2%/falsesmut1%/stemborer3%</t>
  </si>
  <si>
    <t>ghanshyam choudhary Vill-Manjhapur Tah-Lalbarra Dist-Balaghat</t>
  </si>
  <si>
    <t>VTE-6</t>
  </si>
  <si>
    <t>falsesmut1%/bph2%/stemborer3%</t>
  </si>
  <si>
    <t>119.4cm</t>
  </si>
  <si>
    <t>100.2cm</t>
  </si>
  <si>
    <t>stemborer2%/falsesmut7%/neckblast1%/gullmidge2%</t>
  </si>
  <si>
    <t>118.7cm</t>
  </si>
  <si>
    <t>Tijulal Thakre Vill-Beharai Tah-Lalbarra Dist-Balaghat</t>
  </si>
  <si>
    <t>112.6cm</t>
  </si>
  <si>
    <t>RPN</t>
  </si>
  <si>
    <t>95cm</t>
  </si>
  <si>
    <t>VTE-12</t>
  </si>
  <si>
    <t>stemborer2%/falsesmut3%/neckblast1%/gullmidge3%</t>
  </si>
  <si>
    <t>high.grain.penicle.&amp;avarage.penicle.length.27.3cm&amp;good.result.other.simmelur</t>
  </si>
  <si>
    <t>102.7cm</t>
  </si>
  <si>
    <t>Rajkumar Songade Vill-Manjhapur Tah-Lalbarra Dist-Balaghat</t>
  </si>
  <si>
    <t>27/10/2022</t>
  </si>
  <si>
    <t>false.smut.1%/stemborer.2%/bph2%/blast3%/neckblast5%</t>
  </si>
  <si>
    <t>Ravi Thakre Vill-NahartolaTah-Lalbarra Dist-Balaghat</t>
  </si>
  <si>
    <t>stemborer1%/gullmidge3%</t>
  </si>
  <si>
    <t>109.7cm</t>
  </si>
  <si>
    <t>stemborer3%/gullmidge3%/blast2%</t>
  </si>
  <si>
    <t>119.7cm</t>
  </si>
  <si>
    <t>Hanslal Baghele Vill-Umartola Tah-Waraseoni Dist-Balaghat</t>
  </si>
  <si>
    <t>112.3cm</t>
  </si>
  <si>
    <t>VTE-16</t>
  </si>
  <si>
    <t>stemborer2%/falsesmut1%/neckblast1%/gullmidge1%/leaf.blast1%</t>
  </si>
  <si>
    <t>good.verietyagains.rpn&amp;paan804</t>
  </si>
  <si>
    <t>109.4cm</t>
  </si>
  <si>
    <t>Tijulal Songade Vill-Manjhapur  Tah-Lalbarra Dist-Balaghat</t>
  </si>
  <si>
    <t>blast4%/stemborer2%/gullmidge2%/false.smut4%</t>
  </si>
  <si>
    <t>124.7cm</t>
  </si>
  <si>
    <t>Naipal Bisen Vill-Rengatola Tah-Waraseoni dist-Balaghat</t>
  </si>
  <si>
    <t>13/11/2022</t>
  </si>
  <si>
    <t>30/11/2022</t>
  </si>
  <si>
    <t>Bhumeswer Choudery Vill-Majhapur Tah-lalbarra Dist-Balaghat</t>
  </si>
  <si>
    <t>17/11/2022</t>
  </si>
  <si>
    <t>stemborer2%/gullmidge2%</t>
  </si>
  <si>
    <t>121.7cm</t>
  </si>
  <si>
    <t>good tellers &amp;don't galmidge effect</t>
  </si>
  <si>
    <t>118.2cm</t>
  </si>
  <si>
    <t>don't galmidge effect</t>
  </si>
  <si>
    <t>Ashok Lilhare Vill-Kaidy Tah-Waraseoni Dist-Balaghat</t>
  </si>
  <si>
    <t>Tar</t>
  </si>
  <si>
    <t>Ach</t>
  </si>
  <si>
    <t>FC</t>
  </si>
  <si>
    <t>Musterd</t>
  </si>
  <si>
    <t>8300 Advanta</t>
  </si>
  <si>
    <t>Q-1</t>
  </si>
  <si>
    <t>Q-2</t>
  </si>
  <si>
    <t>Q-3</t>
  </si>
  <si>
    <t>Q-4</t>
  </si>
  <si>
    <t>%Ach</t>
  </si>
  <si>
    <t>%.Ach</t>
  </si>
</sst>
</file>

<file path=xl/styles.xml><?xml version="1.0" encoding="utf-8"?>
<styleSheet xmlns="http://schemas.openxmlformats.org/spreadsheetml/2006/main">
  <numFmts count="2">
    <numFmt numFmtId="164" formatCode="0.0"/>
    <numFmt numFmtId="165" formatCode="[$-14009]dd\ mmmm\ yyyy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sz val="11"/>
      <color rgb="FF000000"/>
      <name val="Georgia"/>
      <family val="1"/>
    </font>
    <font>
      <b/>
      <sz val="9"/>
      <color rgb="FF000000"/>
      <name val="Times New Roman"/>
      <family val="1"/>
    </font>
    <font>
      <b/>
      <sz val="9"/>
      <color rgb="FF0070DF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rgb="FF000000"/>
      <name val="Calibri"/>
      <family val="2"/>
    </font>
    <font>
      <strike/>
      <sz val="11"/>
      <color indexed="8"/>
      <name val="Calibri"/>
      <family val="2"/>
    </font>
    <font>
      <strike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3FAA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8DB3E2"/>
        <bgColor rgb="FF8DB3E2"/>
      </patternFill>
    </fill>
    <fill>
      <patternFill patternType="solid">
        <fgColor rgb="FFE36C09"/>
        <bgColor rgb="FFE36C09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3" fillId="0" borderId="0" xfId="0" applyFont="1" applyAlignment="1">
      <alignment horizontal="center"/>
    </xf>
    <xf numFmtId="0" fontId="0" fillId="0" borderId="1" xfId="0" applyBorder="1"/>
    <xf numFmtId="0" fontId="0" fillId="0" borderId="1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/>
    <xf numFmtId="0" fontId="0" fillId="0" borderId="1" xfId="0" applyFill="1" applyBorder="1"/>
    <xf numFmtId="0" fontId="2" fillId="0" borderId="1" xfId="0" applyFont="1" applyFill="1" applyBorder="1"/>
    <xf numFmtId="0" fontId="2" fillId="0" borderId="1" xfId="0" applyFont="1" applyBorder="1"/>
    <xf numFmtId="0" fontId="2" fillId="3" borderId="1" xfId="0" applyFont="1" applyFill="1" applyBorder="1"/>
    <xf numFmtId="0" fontId="0" fillId="4" borderId="1" xfId="0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/>
    <xf numFmtId="2" fontId="4" fillId="4" borderId="1" xfId="0" applyNumberFormat="1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64" fontId="0" fillId="0" borderId="1" xfId="0" applyNumberFormat="1" applyBorder="1"/>
    <xf numFmtId="2" fontId="0" fillId="0" borderId="1" xfId="0" applyNumberFormat="1" applyBorder="1"/>
    <xf numFmtId="0" fontId="0" fillId="6" borderId="1" xfId="0" applyFill="1" applyBorder="1"/>
    <xf numFmtId="2" fontId="0" fillId="6" borderId="1" xfId="0" applyNumberFormat="1" applyFill="1" applyBorder="1"/>
    <xf numFmtId="0" fontId="0" fillId="0" borderId="1" xfId="0" applyBorder="1" applyAlignment="1">
      <alignment wrapText="1"/>
    </xf>
    <xf numFmtId="0" fontId="0" fillId="6" borderId="1" xfId="0" applyFill="1" applyBorder="1" applyAlignment="1">
      <alignment wrapText="1"/>
    </xf>
    <xf numFmtId="0" fontId="1" fillId="0" borderId="1" xfId="0" applyFont="1" applyFill="1" applyBorder="1"/>
    <xf numFmtId="0" fontId="8" fillId="0" borderId="0" xfId="0" applyFont="1"/>
    <xf numFmtId="0" fontId="9" fillId="0" borderId="1" xfId="0" applyFont="1" applyBorder="1"/>
    <xf numFmtId="0" fontId="2" fillId="6" borderId="1" xfId="0" applyFont="1" applyFill="1" applyBorder="1"/>
    <xf numFmtId="9" fontId="0" fillId="0" borderId="1" xfId="0" applyNumberFormat="1" applyBorder="1"/>
    <xf numFmtId="0" fontId="8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0" xfId="0" applyBorder="1"/>
    <xf numFmtId="0" fontId="2" fillId="0" borderId="6" xfId="0" applyFont="1" applyBorder="1"/>
    <xf numFmtId="0" fontId="0" fillId="0" borderId="6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6" borderId="1" xfId="0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right"/>
    </xf>
    <xf numFmtId="0" fontId="2" fillId="8" borderId="1" xfId="0" applyFont="1" applyFill="1" applyBorder="1"/>
    <xf numFmtId="0" fontId="2" fillId="8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165" fontId="11" fillId="9" borderId="2" xfId="0" applyNumberFormat="1" applyFont="1" applyFill="1" applyBorder="1" applyAlignment="1">
      <alignment horizontal="center" vertical="center"/>
    </xf>
    <xf numFmtId="0" fontId="11" fillId="9" borderId="2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left" vertical="center"/>
    </xf>
    <xf numFmtId="0" fontId="11" fillId="1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1" fillId="9" borderId="2" xfId="0" applyFont="1" applyFill="1" applyBorder="1" applyAlignment="1">
      <alignment horizontal="left" vertical="center"/>
    </xf>
    <xf numFmtId="0" fontId="13" fillId="11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vertical="center"/>
    </xf>
    <xf numFmtId="0" fontId="11" fillId="12" borderId="2" xfId="0" applyFont="1" applyFill="1" applyBorder="1" applyAlignment="1">
      <alignment horizontal="center" vertical="center"/>
    </xf>
    <xf numFmtId="0" fontId="11" fillId="13" borderId="13" xfId="0" applyFont="1" applyFill="1" applyBorder="1" applyAlignment="1">
      <alignment horizontal="center" vertical="center"/>
    </xf>
    <xf numFmtId="0" fontId="14" fillId="12" borderId="13" xfId="0" applyFont="1" applyFill="1" applyBorder="1" applyAlignment="1">
      <alignment horizontal="center" vertical="center"/>
    </xf>
    <xf numFmtId="165" fontId="11" fillId="9" borderId="13" xfId="0" applyNumberFormat="1" applyFont="1" applyFill="1" applyBorder="1" applyAlignment="1">
      <alignment horizontal="center" vertical="center"/>
    </xf>
    <xf numFmtId="0" fontId="11" fillId="9" borderId="13" xfId="0" applyFont="1" applyFill="1" applyBorder="1" applyAlignment="1">
      <alignment horizontal="center" vertical="center"/>
    </xf>
    <xf numFmtId="0" fontId="11" fillId="10" borderId="13" xfId="0" applyFont="1" applyFill="1" applyBorder="1" applyAlignment="1">
      <alignment horizontal="center" vertical="center"/>
    </xf>
    <xf numFmtId="0" fontId="11" fillId="12" borderId="1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3" fillId="11" borderId="13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1" xfId="0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0" fillId="0" borderId="1" xfId="0" applyFont="1" applyBorder="1" applyAlignment="1"/>
    <xf numFmtId="14" fontId="0" fillId="0" borderId="1" xfId="0" applyNumberFormat="1" applyBorder="1" applyAlignment="1">
      <alignment horizontal="center"/>
    </xf>
    <xf numFmtId="9" fontId="0" fillId="0" borderId="1" xfId="0" applyNumberFormat="1" applyFont="1" applyBorder="1" applyAlignment="1">
      <alignment horizontal="center"/>
    </xf>
    <xf numFmtId="14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12" fillId="0" borderId="1" xfId="0" applyFont="1" applyBorder="1"/>
    <xf numFmtId="0" fontId="0" fillId="0" borderId="1" xfId="0" applyFont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/>
    <xf numFmtId="14" fontId="0" fillId="7" borderId="1" xfId="0" applyNumberFormat="1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0" fillId="7" borderId="1" xfId="0" applyFont="1" applyFill="1" applyBorder="1" applyAlignment="1"/>
    <xf numFmtId="14" fontId="0" fillId="0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0" borderId="1" xfId="0" applyFill="1" applyBorder="1" applyAlignment="1"/>
    <xf numFmtId="0" fontId="0" fillId="14" borderId="1" xfId="0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5" xfId="0" applyBorder="1" applyAlignment="1">
      <alignment horizontal="center" vertical="center"/>
    </xf>
    <xf numFmtId="0" fontId="16" fillId="0" borderId="1" xfId="0" applyFont="1" applyBorder="1"/>
    <xf numFmtId="2" fontId="16" fillId="0" borderId="1" xfId="0" applyNumberFormat="1" applyFont="1" applyBorder="1"/>
    <xf numFmtId="0" fontId="3" fillId="0" borderId="0" xfId="0" applyFont="1" applyAlignment="1">
      <alignment horizontal="center"/>
    </xf>
    <xf numFmtId="2" fontId="2" fillId="6" borderId="9" xfId="0" applyNumberFormat="1" applyFont="1" applyFill="1" applyBorder="1" applyAlignment="1">
      <alignment horizontal="center"/>
    </xf>
    <xf numFmtId="2" fontId="2" fillId="6" borderId="10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wrapText="1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6" borderId="0" xfId="0" applyFont="1" applyFill="1" applyAlignment="1">
      <alignment horizontal="left"/>
    </xf>
    <xf numFmtId="0" fontId="8" fillId="6" borderId="1" xfId="0" applyFont="1" applyFill="1" applyBorder="1" applyAlignment="1">
      <alignment horizontal="left"/>
    </xf>
    <xf numFmtId="0" fontId="8" fillId="6" borderId="6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8" fillId="6" borderId="11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6" borderId="1" xfId="0" applyFont="1" applyFill="1" applyBorder="1" applyAlignment="1"/>
    <xf numFmtId="0" fontId="3" fillId="6" borderId="1" xfId="0" applyFont="1" applyFill="1" applyBorder="1" applyAlignment="1"/>
    <xf numFmtId="0" fontId="7" fillId="7" borderId="6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0" fontId="7" fillId="7" borderId="1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7" fillId="6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1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24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24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24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24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</xdr:row>
      <xdr:rowOff>0</xdr:rowOff>
    </xdr:from>
    <xdr:to>
      <xdr:col>13</xdr:col>
      <xdr:colOff>152400</xdr:colOff>
      <xdr:row>1</xdr:row>
      <xdr:rowOff>152400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0" y="781050"/>
          <a:ext cx="152400" cy="1524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152400</xdr:colOff>
      <xdr:row>1</xdr:row>
      <xdr:rowOff>152400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0" y="1187450"/>
          <a:ext cx="152400" cy="1524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152400</xdr:colOff>
      <xdr:row>1</xdr:row>
      <xdr:rowOff>152400</xdr:rowOff>
    </xdr:to>
    <xdr:pic>
      <xdr:nvPicPr>
        <xdr:cNvPr id="11" name="edit_2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1700" y="1187450"/>
          <a:ext cx="152400" cy="1524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152400</xdr:colOff>
      <xdr:row>1</xdr:row>
      <xdr:rowOff>152400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0" y="2000250"/>
          <a:ext cx="152400" cy="1524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152400</xdr:colOff>
      <xdr:row>1</xdr:row>
      <xdr:rowOff>152400</xdr:rowOff>
    </xdr:to>
    <xdr:pic>
      <xdr:nvPicPr>
        <xdr:cNvPr id="16" name="edit_3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1700" y="2000250"/>
          <a:ext cx="152400" cy="1524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5.xml"/><Relationship Id="rId13" Type="http://schemas.openxmlformats.org/officeDocument/2006/relationships/control" Target="../activeX/activeX10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4.xml"/><Relationship Id="rId12" Type="http://schemas.openxmlformats.org/officeDocument/2006/relationships/control" Target="../activeX/activeX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3.xml"/><Relationship Id="rId11" Type="http://schemas.openxmlformats.org/officeDocument/2006/relationships/control" Target="../activeX/activeX8.xml"/><Relationship Id="rId5" Type="http://schemas.openxmlformats.org/officeDocument/2006/relationships/control" Target="../activeX/activeX2.xml"/><Relationship Id="rId10" Type="http://schemas.openxmlformats.org/officeDocument/2006/relationships/control" Target="../activeX/activeX7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6.xml"/><Relationship Id="rId14" Type="http://schemas.openxmlformats.org/officeDocument/2006/relationships/control" Target="../activeX/activeX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R33"/>
  <sheetViews>
    <sheetView topLeftCell="C1" zoomScale="96" workbookViewId="0">
      <selection activeCell="M19" sqref="M19"/>
    </sheetView>
  </sheetViews>
  <sheetFormatPr defaultRowHeight="15"/>
  <cols>
    <col min="1" max="1" width="23.7109375" customWidth="1"/>
    <col min="3" max="3" width="15" customWidth="1"/>
    <col min="4" max="4" width="17" customWidth="1"/>
    <col min="5" max="5" width="15.85546875" customWidth="1"/>
    <col min="7" max="8" width="18.5703125" customWidth="1"/>
    <col min="9" max="9" width="17.85546875" customWidth="1"/>
    <col min="10" max="10" width="10.5703125" customWidth="1"/>
    <col min="13" max="13" width="13" customWidth="1"/>
  </cols>
  <sheetData>
    <row r="1" spans="1:18" ht="18.75">
      <c r="A1" s="99" t="s">
        <v>0</v>
      </c>
      <c r="B1" s="99"/>
      <c r="C1" s="99"/>
      <c r="D1" s="1"/>
      <c r="E1" s="1"/>
      <c r="F1" s="1"/>
      <c r="N1" s="2"/>
      <c r="O1" s="2"/>
      <c r="P1" s="2"/>
      <c r="Q1" s="2"/>
      <c r="R1" s="2"/>
    </row>
    <row r="2" spans="1:18">
      <c r="N2" s="2"/>
      <c r="O2" s="2"/>
      <c r="P2" s="2"/>
      <c r="Q2" s="2"/>
      <c r="R2" s="2"/>
    </row>
    <row r="3" spans="1:18">
      <c r="A3" s="12" t="s">
        <v>4</v>
      </c>
      <c r="B3" s="12" t="s">
        <v>8</v>
      </c>
      <c r="C3" s="12" t="s">
        <v>13</v>
      </c>
      <c r="D3" s="12" t="s">
        <v>12</v>
      </c>
      <c r="E3" s="12" t="s">
        <v>10</v>
      </c>
      <c r="F3" s="12" t="s">
        <v>8</v>
      </c>
      <c r="G3" s="12" t="s">
        <v>14</v>
      </c>
      <c r="H3" s="12" t="s">
        <v>15</v>
      </c>
      <c r="I3" s="12" t="s">
        <v>11</v>
      </c>
      <c r="J3" s="12" t="s">
        <v>2</v>
      </c>
      <c r="N3" s="2"/>
      <c r="O3" s="2"/>
      <c r="P3" s="2"/>
      <c r="Q3" s="2"/>
      <c r="R3" s="2"/>
    </row>
    <row r="4" spans="1:18">
      <c r="A4" s="2"/>
      <c r="B4" s="3" t="s">
        <v>5</v>
      </c>
      <c r="C4" s="4">
        <v>0</v>
      </c>
      <c r="D4" s="4">
        <v>0</v>
      </c>
      <c r="E4" s="4" t="e">
        <f>(D4*100/C4)</f>
        <v>#DIV/0!</v>
      </c>
      <c r="F4" s="5" t="s">
        <v>5</v>
      </c>
      <c r="G4" s="2">
        <f>(C4*230000/100000)</f>
        <v>0</v>
      </c>
      <c r="H4" s="2">
        <f>(D4*230000/100000)</f>
        <v>0</v>
      </c>
      <c r="I4" s="25" t="e">
        <f>(H4*100/G4)</f>
        <v>#DIV/0!</v>
      </c>
      <c r="J4" s="100" t="e">
        <f>(H6*100/G6)</f>
        <v>#DIV/0!</v>
      </c>
      <c r="N4" s="2"/>
      <c r="O4" s="2"/>
      <c r="P4" s="2"/>
      <c r="Q4" s="2"/>
      <c r="R4" s="2"/>
    </row>
    <row r="5" spans="1:18">
      <c r="A5" s="2"/>
      <c r="B5" s="2" t="s">
        <v>7</v>
      </c>
      <c r="C5" s="2">
        <v>0</v>
      </c>
      <c r="D5" s="2">
        <v>0</v>
      </c>
      <c r="E5" s="19" t="e">
        <f t="shared" ref="E5:E6" si="0">(D5*100/C5)</f>
        <v>#DIV/0!</v>
      </c>
      <c r="F5" s="6" t="s">
        <v>6</v>
      </c>
      <c r="G5" s="2">
        <f>(C5*155000/100000)</f>
        <v>0</v>
      </c>
      <c r="H5" s="2">
        <f>(D5*155000/100000)</f>
        <v>0</v>
      </c>
      <c r="I5" s="25" t="e">
        <f>(H5*100/G5)</f>
        <v>#DIV/0!</v>
      </c>
      <c r="J5" s="101"/>
      <c r="N5" s="2"/>
      <c r="O5" s="2"/>
      <c r="P5" s="2"/>
      <c r="Q5" s="2"/>
      <c r="R5" s="2"/>
    </row>
    <row r="6" spans="1:18">
      <c r="A6" s="13"/>
      <c r="B6" s="14" t="s">
        <v>19</v>
      </c>
      <c r="C6" s="14">
        <f>SUM(C5+C4)</f>
        <v>0</v>
      </c>
      <c r="D6" s="14">
        <f t="shared" ref="D6" si="1">SUM(D5+D4)</f>
        <v>0</v>
      </c>
      <c r="E6" s="21" t="e">
        <f t="shared" si="0"/>
        <v>#DIV/0!</v>
      </c>
      <c r="F6" s="15"/>
      <c r="G6" s="14">
        <f>SUM(G5+G4)</f>
        <v>0</v>
      </c>
      <c r="H6" s="14">
        <f t="shared" ref="H6:I6" si="2">SUM(H5+H4)</f>
        <v>0</v>
      </c>
      <c r="I6" s="20" t="e">
        <f t="shared" si="2"/>
        <v>#DIV/0!</v>
      </c>
      <c r="J6" s="2" t="s">
        <v>9</v>
      </c>
      <c r="N6" s="2"/>
      <c r="O6" s="2"/>
      <c r="P6" s="2"/>
      <c r="Q6" s="2"/>
      <c r="R6" s="2"/>
    </row>
    <row r="7" spans="1:18">
      <c r="F7" s="7"/>
    </row>
    <row r="8" spans="1:18">
      <c r="A8" s="12" t="s">
        <v>16</v>
      </c>
      <c r="B8" s="12" t="s">
        <v>8</v>
      </c>
      <c r="C8" s="12" t="s">
        <v>13</v>
      </c>
      <c r="D8" s="12" t="s">
        <v>12</v>
      </c>
      <c r="E8" s="12" t="s">
        <v>10</v>
      </c>
      <c r="F8" s="12" t="s">
        <v>8</v>
      </c>
      <c r="G8" s="12" t="s">
        <v>14</v>
      </c>
      <c r="H8" s="12" t="s">
        <v>15</v>
      </c>
      <c r="I8" s="12" t="s">
        <v>11</v>
      </c>
      <c r="J8" s="12" t="s">
        <v>2</v>
      </c>
    </row>
    <row r="9" spans="1:18">
      <c r="A9" s="2"/>
      <c r="B9" s="3" t="s">
        <v>5</v>
      </c>
      <c r="C9" s="4">
        <v>113.6</v>
      </c>
      <c r="D9" s="4">
        <v>77.14</v>
      </c>
      <c r="E9" s="4">
        <f>(D9*100/C9)</f>
        <v>67.904929577464799</v>
      </c>
      <c r="F9" s="5" t="s">
        <v>5</v>
      </c>
      <c r="G9" s="2">
        <v>338</v>
      </c>
      <c r="H9" s="2">
        <v>229.71</v>
      </c>
      <c r="I9" s="25">
        <f>(H9*100/G9)</f>
        <v>67.961538461538467</v>
      </c>
      <c r="J9" s="100">
        <f>(H11*100/G11)</f>
        <v>66.753666770688525</v>
      </c>
      <c r="L9" s="2" t="s">
        <v>483</v>
      </c>
      <c r="M9" s="2" t="s">
        <v>481</v>
      </c>
      <c r="N9" s="2" t="s">
        <v>482</v>
      </c>
      <c r="O9" s="9" t="s">
        <v>491</v>
      </c>
    </row>
    <row r="10" spans="1:18">
      <c r="A10" s="2"/>
      <c r="B10" s="2" t="s">
        <v>7</v>
      </c>
      <c r="C10" s="2">
        <v>7</v>
      </c>
      <c r="D10" s="2">
        <v>2.75</v>
      </c>
      <c r="E10" s="19">
        <f t="shared" ref="E10:E11" si="3">(D10*100/C10)</f>
        <v>39.285714285714285</v>
      </c>
      <c r="F10" s="6" t="s">
        <v>6</v>
      </c>
      <c r="G10" s="2">
        <v>14.49</v>
      </c>
      <c r="H10" s="2">
        <v>5.59</v>
      </c>
      <c r="I10" s="25">
        <f>(H10*100/G10)</f>
        <v>38.578329882677707</v>
      </c>
      <c r="J10" s="101"/>
      <c r="L10" s="2" t="s">
        <v>5</v>
      </c>
      <c r="M10" s="2">
        <v>113.6</v>
      </c>
      <c r="N10" s="2">
        <v>77.36</v>
      </c>
      <c r="O10" s="2">
        <f>N10/M10*100</f>
        <v>68.098591549295776</v>
      </c>
    </row>
    <row r="11" spans="1:18">
      <c r="A11" s="13"/>
      <c r="B11" s="14" t="s">
        <v>19</v>
      </c>
      <c r="C11" s="14">
        <f>SUM(C10+C9)</f>
        <v>120.6</v>
      </c>
      <c r="D11" s="14">
        <f t="shared" ref="D11" si="4">SUM(D10+D9)</f>
        <v>79.89</v>
      </c>
      <c r="E11" s="21">
        <f t="shared" si="3"/>
        <v>66.243781094527364</v>
      </c>
      <c r="F11" s="15"/>
      <c r="G11" s="14">
        <f>SUM(G10+G9)</f>
        <v>352.49</v>
      </c>
      <c r="H11" s="14">
        <f t="shared" ref="H11" si="5">SUM(H10+H9)</f>
        <v>235.3</v>
      </c>
      <c r="I11" s="20">
        <f t="shared" ref="I11" si="6">SUM(I10+I9)</f>
        <v>106.53986834421617</v>
      </c>
      <c r="J11" s="2" t="s">
        <v>9</v>
      </c>
      <c r="L11" s="2" t="s">
        <v>6</v>
      </c>
      <c r="M11" s="2">
        <v>7</v>
      </c>
      <c r="N11" s="2">
        <v>2.75</v>
      </c>
      <c r="O11" s="2">
        <f t="shared" ref="O11:O14" si="7">N11/M11*100</f>
        <v>39.285714285714285</v>
      </c>
    </row>
    <row r="12" spans="1:18">
      <c r="F12" s="7"/>
      <c r="L12" s="2" t="s">
        <v>484</v>
      </c>
      <c r="M12" s="2"/>
      <c r="N12" s="2">
        <v>0.32</v>
      </c>
      <c r="O12" s="2" t="e">
        <f t="shared" si="7"/>
        <v>#DIV/0!</v>
      </c>
    </row>
    <row r="13" spans="1:18">
      <c r="A13" s="12" t="s">
        <v>17</v>
      </c>
      <c r="B13" s="12" t="s">
        <v>8</v>
      </c>
      <c r="C13" s="12" t="s">
        <v>13</v>
      </c>
      <c r="D13" s="12" t="s">
        <v>12</v>
      </c>
      <c r="E13" s="12" t="s">
        <v>10</v>
      </c>
      <c r="F13" s="12" t="s">
        <v>8</v>
      </c>
      <c r="G13" s="12" t="s">
        <v>14</v>
      </c>
      <c r="H13" s="12" t="s">
        <v>15</v>
      </c>
      <c r="I13" s="12" t="s">
        <v>11</v>
      </c>
      <c r="J13" s="12" t="s">
        <v>2</v>
      </c>
      <c r="L13" s="12" t="s">
        <v>135</v>
      </c>
      <c r="M13" s="2"/>
      <c r="N13" s="2">
        <v>2.5</v>
      </c>
      <c r="O13" s="2" t="e">
        <f t="shared" si="7"/>
        <v>#DIV/0!</v>
      </c>
    </row>
    <row r="14" spans="1:18">
      <c r="A14" s="2"/>
      <c r="B14" s="3" t="s">
        <v>5</v>
      </c>
      <c r="C14" s="4">
        <v>0</v>
      </c>
      <c r="D14" s="4">
        <v>0</v>
      </c>
      <c r="E14" s="4" t="e">
        <f>(D14*100/C14)</f>
        <v>#DIV/0!</v>
      </c>
      <c r="F14" s="5" t="s">
        <v>5</v>
      </c>
      <c r="G14" s="2">
        <f>(C14*230000/100000)</f>
        <v>0</v>
      </c>
      <c r="H14" s="2">
        <f>(D14*230000/100000)</f>
        <v>0</v>
      </c>
      <c r="I14" s="25" t="e">
        <f>(H14*100/G14)</f>
        <v>#DIV/0!</v>
      </c>
      <c r="J14" s="100" t="e">
        <f>(H16*100/G16)</f>
        <v>#DIV/0!</v>
      </c>
      <c r="L14" s="2"/>
      <c r="M14" s="2">
        <f>SUM(M10:M13)</f>
        <v>120.6</v>
      </c>
      <c r="N14" s="2">
        <f>SUM(N10:N13)</f>
        <v>82.929999999999993</v>
      </c>
      <c r="O14" s="2">
        <f t="shared" si="7"/>
        <v>68.764510779436151</v>
      </c>
    </row>
    <row r="15" spans="1:18">
      <c r="A15" s="2"/>
      <c r="B15" s="2" t="s">
        <v>7</v>
      </c>
      <c r="C15" s="2">
        <v>0</v>
      </c>
      <c r="D15" s="2">
        <v>0</v>
      </c>
      <c r="E15" s="19" t="e">
        <f t="shared" ref="E15:E16" si="8">(D15*100/C15)</f>
        <v>#DIV/0!</v>
      </c>
      <c r="F15" s="6" t="s">
        <v>6</v>
      </c>
      <c r="G15" s="2">
        <f>(C15*155000/100000)</f>
        <v>0</v>
      </c>
      <c r="H15" s="2">
        <f>(D15*155000/100000)</f>
        <v>0</v>
      </c>
      <c r="I15" s="25" t="e">
        <f>(H15*100/G15)</f>
        <v>#DIV/0!</v>
      </c>
      <c r="J15" s="101"/>
      <c r="L15" s="2"/>
      <c r="M15" s="2"/>
      <c r="N15" s="2"/>
      <c r="O15" s="2"/>
    </row>
    <row r="16" spans="1:18">
      <c r="A16" s="13"/>
      <c r="B16" s="14" t="s">
        <v>19</v>
      </c>
      <c r="C16" s="14">
        <f>SUM(C15+C14)</f>
        <v>0</v>
      </c>
      <c r="D16" s="14">
        <f t="shared" ref="D16" si="9">SUM(D15+D14)</f>
        <v>0</v>
      </c>
      <c r="E16" s="21" t="e">
        <f t="shared" si="8"/>
        <v>#DIV/0!</v>
      </c>
      <c r="F16" s="15"/>
      <c r="G16" s="14">
        <f>SUM(G15+G14)</f>
        <v>0</v>
      </c>
      <c r="H16" s="14">
        <f t="shared" ref="H16" si="10">SUM(H15+H14)</f>
        <v>0</v>
      </c>
      <c r="I16" s="20" t="e">
        <f t="shared" ref="I16" si="11">SUM(I15+I14)</f>
        <v>#DIV/0!</v>
      </c>
      <c r="J16" s="2" t="s">
        <v>9</v>
      </c>
    </row>
    <row r="17" spans="1:10">
      <c r="F17" s="7"/>
    </row>
    <row r="18" spans="1:10">
      <c r="A18" s="12" t="s">
        <v>18</v>
      </c>
      <c r="B18" s="12" t="s">
        <v>8</v>
      </c>
      <c r="C18" s="12" t="s">
        <v>13</v>
      </c>
      <c r="D18" s="12" t="s">
        <v>12</v>
      </c>
      <c r="E18" s="12" t="s">
        <v>10</v>
      </c>
      <c r="F18" s="12" t="s">
        <v>8</v>
      </c>
      <c r="G18" s="12" t="s">
        <v>14</v>
      </c>
      <c r="H18" s="12" t="s">
        <v>15</v>
      </c>
      <c r="I18" s="12" t="s">
        <v>11</v>
      </c>
      <c r="J18" s="12" t="s">
        <v>2</v>
      </c>
    </row>
    <row r="19" spans="1:10">
      <c r="A19" s="2"/>
      <c r="B19" s="3" t="s">
        <v>5</v>
      </c>
      <c r="C19" s="4">
        <v>0</v>
      </c>
      <c r="D19" s="4">
        <v>0.3</v>
      </c>
      <c r="E19" s="4" t="e">
        <f>(D19*100/C19)</f>
        <v>#DIV/0!</v>
      </c>
      <c r="F19" s="5" t="s">
        <v>5</v>
      </c>
      <c r="G19" s="2">
        <f>(C19*260000/100000)</f>
        <v>0</v>
      </c>
      <c r="H19" s="2">
        <f>(D19*260000/100000)</f>
        <v>0.78</v>
      </c>
      <c r="I19" s="25" t="e">
        <f>(H19*100/G19)</f>
        <v>#DIV/0!</v>
      </c>
      <c r="J19" s="100" t="e">
        <f>(H21*100/G21)</f>
        <v>#DIV/0!</v>
      </c>
    </row>
    <row r="20" spans="1:10">
      <c r="A20" s="2"/>
      <c r="B20" s="2" t="s">
        <v>7</v>
      </c>
      <c r="C20" s="2">
        <v>0</v>
      </c>
      <c r="D20" s="2">
        <v>0</v>
      </c>
      <c r="E20" s="19" t="e">
        <f t="shared" ref="E20:E21" si="12">(D20*100/C20)</f>
        <v>#DIV/0!</v>
      </c>
      <c r="F20" s="6" t="s">
        <v>6</v>
      </c>
      <c r="G20" s="2">
        <f>(C20*170000/100000)</f>
        <v>0</v>
      </c>
      <c r="H20" s="2">
        <f>(D20*170000/100000)</f>
        <v>0</v>
      </c>
      <c r="I20" s="25" t="e">
        <f>(H20*100/G20)</f>
        <v>#DIV/0!</v>
      </c>
      <c r="J20" s="101"/>
    </row>
    <row r="21" spans="1:10">
      <c r="A21" s="13"/>
      <c r="B21" s="14" t="s">
        <v>19</v>
      </c>
      <c r="C21" s="14">
        <f>SUM(C20+C19)</f>
        <v>0</v>
      </c>
      <c r="D21" s="14">
        <f t="shared" ref="D21" si="13">SUM(D20+D19)</f>
        <v>0.3</v>
      </c>
      <c r="E21" s="21" t="e">
        <f t="shared" si="12"/>
        <v>#DIV/0!</v>
      </c>
      <c r="F21" s="15"/>
      <c r="G21" s="14">
        <f>SUM(G20+G19)</f>
        <v>0</v>
      </c>
      <c r="H21" s="14">
        <f t="shared" ref="H21" si="14">SUM(H20+H19)</f>
        <v>0.78</v>
      </c>
      <c r="I21" s="20" t="e">
        <f t="shared" ref="I21" si="15">SUM(I20+I19)</f>
        <v>#DIV/0!</v>
      </c>
      <c r="J21" s="2" t="s">
        <v>9</v>
      </c>
    </row>
    <row r="22" spans="1:10">
      <c r="F22" s="7"/>
    </row>
    <row r="23" spans="1:10">
      <c r="A23" s="12" t="s">
        <v>24</v>
      </c>
      <c r="B23" s="12" t="s">
        <v>8</v>
      </c>
      <c r="C23" s="12" t="s">
        <v>13</v>
      </c>
      <c r="D23" s="12" t="s">
        <v>12</v>
      </c>
      <c r="E23" s="12" t="s">
        <v>10</v>
      </c>
      <c r="F23" s="12" t="s">
        <v>8</v>
      </c>
      <c r="G23" s="12" t="s">
        <v>14</v>
      </c>
      <c r="H23" s="12" t="s">
        <v>15</v>
      </c>
      <c r="I23" s="12" t="s">
        <v>11</v>
      </c>
      <c r="J23" s="12" t="s">
        <v>2</v>
      </c>
    </row>
    <row r="24" spans="1:10">
      <c r="A24" s="2"/>
      <c r="B24" s="3" t="s">
        <v>5</v>
      </c>
      <c r="C24" s="4">
        <f>SUM(C19+C14+C9+C4)</f>
        <v>113.6</v>
      </c>
      <c r="D24" s="4">
        <f>SUM(D19+D14+D9+D4)</f>
        <v>77.44</v>
      </c>
      <c r="E24" s="4">
        <f>(D24*100/C24)</f>
        <v>68.16901408450704</v>
      </c>
      <c r="F24" s="5" t="s">
        <v>5</v>
      </c>
      <c r="G24" s="2">
        <f>(C24*230000/100000)</f>
        <v>261.27999999999997</v>
      </c>
      <c r="H24" s="2">
        <f>(D24*230000/100000)</f>
        <v>178.11199999999999</v>
      </c>
      <c r="I24" s="25">
        <f>(H24*100/G24)</f>
        <v>68.169014084507054</v>
      </c>
      <c r="J24" s="100">
        <f>(H26*100/G26)</f>
        <v>67.017418145739157</v>
      </c>
    </row>
    <row r="25" spans="1:10">
      <c r="A25" s="2"/>
      <c r="B25" s="2" t="s">
        <v>7</v>
      </c>
      <c r="C25" s="4">
        <f>SUM(C20+C15+C10+C5)</f>
        <v>7</v>
      </c>
      <c r="D25" s="4">
        <f>SUM(D20+D15+D10+D5)</f>
        <v>2.75</v>
      </c>
      <c r="E25" s="19">
        <f t="shared" ref="E25:E26" si="16">(D25*100/C25)</f>
        <v>39.285714285714285</v>
      </c>
      <c r="F25" s="6" t="s">
        <v>6</v>
      </c>
      <c r="G25" s="2">
        <f>(C25*155000/100000)</f>
        <v>10.85</v>
      </c>
      <c r="H25" s="2">
        <f>(D25*155000/100000)</f>
        <v>4.2625000000000002</v>
      </c>
      <c r="I25" s="25">
        <f>(H25*100/G25)</f>
        <v>39.285714285714285</v>
      </c>
      <c r="J25" s="101"/>
    </row>
    <row r="26" spans="1:10">
      <c r="A26" s="13"/>
      <c r="B26" s="14" t="s">
        <v>19</v>
      </c>
      <c r="C26" s="14">
        <f>SUM(C25+C24)</f>
        <v>120.6</v>
      </c>
      <c r="D26" s="14">
        <f t="shared" ref="D26" si="17">SUM(D25+D24)</f>
        <v>80.19</v>
      </c>
      <c r="E26" s="21">
        <f t="shared" si="16"/>
        <v>66.492537313432834</v>
      </c>
      <c r="F26" s="15"/>
      <c r="G26" s="14">
        <f>SUM(G25+G24)</f>
        <v>272.13</v>
      </c>
      <c r="H26" s="14">
        <f t="shared" ref="H26" si="18">SUM(H25+H24)</f>
        <v>182.37449999999998</v>
      </c>
      <c r="I26" s="20">
        <f t="shared" ref="I26" si="19">SUM(I25+I24)</f>
        <v>107.45472837022135</v>
      </c>
      <c r="J26" s="2" t="s">
        <v>9</v>
      </c>
    </row>
    <row r="28" spans="1:10">
      <c r="A28" s="102" t="s">
        <v>20</v>
      </c>
      <c r="B28" s="102"/>
      <c r="C28" s="102"/>
    </row>
    <row r="29" spans="1:10">
      <c r="A29" s="103" t="s">
        <v>21</v>
      </c>
      <c r="B29" s="103"/>
      <c r="C29" s="104"/>
      <c r="D29" s="105" t="s">
        <v>23</v>
      </c>
      <c r="E29" s="105"/>
    </row>
    <row r="30" spans="1:10" ht="30">
      <c r="A30" s="18" t="s">
        <v>1</v>
      </c>
      <c r="B30" s="18" t="s">
        <v>22</v>
      </c>
      <c r="C30" s="22" t="s">
        <v>3</v>
      </c>
      <c r="D30" s="24" t="s">
        <v>5</v>
      </c>
      <c r="E30" s="24" t="s">
        <v>6</v>
      </c>
    </row>
    <row r="31" spans="1:10">
      <c r="A31" s="17">
        <v>100</v>
      </c>
      <c r="B31" s="17">
        <v>100</v>
      </c>
      <c r="C31" s="23">
        <v>100</v>
      </c>
      <c r="D31" s="2"/>
      <c r="E31" s="2"/>
    </row>
    <row r="32" spans="1:10">
      <c r="A32" s="17">
        <v>100</v>
      </c>
      <c r="B32" s="17">
        <v>90</v>
      </c>
      <c r="C32" s="17">
        <v>90</v>
      </c>
    </row>
    <row r="33" spans="1:3">
      <c r="A33" s="17">
        <v>100</v>
      </c>
      <c r="B33" s="17">
        <v>110</v>
      </c>
      <c r="C33" s="17">
        <v>110</v>
      </c>
    </row>
  </sheetData>
  <mergeCells count="9">
    <mergeCell ref="A1:C1"/>
    <mergeCell ref="J24:J25"/>
    <mergeCell ref="A28:C28"/>
    <mergeCell ref="A29:C29"/>
    <mergeCell ref="D29:E29"/>
    <mergeCell ref="J4:J5"/>
    <mergeCell ref="J9:J10"/>
    <mergeCell ref="J14:J15"/>
    <mergeCell ref="J19:J20"/>
  </mergeCells>
  <pageMargins left="0.7" right="0.7" top="0.75" bottom="0.75" header="0.3" footer="0.3"/>
  <pageSetup orientation="portrait" r:id="rId1"/>
  <drawing r:id="rId2"/>
  <legacyDrawing r:id="rId3"/>
  <controls>
    <control shapeId="1041" r:id="rId4" name="Control 17"/>
    <control shapeId="1040" r:id="rId5" name="Control 16"/>
    <control shapeId="1037" r:id="rId6" name="Control 13"/>
    <control shapeId="1036" r:id="rId7" name="Control 12"/>
    <control shapeId="1035" r:id="rId8" name="Control 11"/>
    <control shapeId="1032" r:id="rId9" name="Control 8"/>
    <control shapeId="1031" r:id="rId10" name="Control 7"/>
    <control shapeId="1030" r:id="rId11" name="Control 6"/>
    <control shapeId="1027" r:id="rId12" name="Control 3"/>
    <control shapeId="1026" r:id="rId13" name="Control 2"/>
    <control shapeId="1025" r:id="rId14" name="Control 1"/>
  </controls>
</worksheet>
</file>

<file path=xl/worksheets/sheet10.xml><?xml version="1.0" encoding="utf-8"?>
<worksheet xmlns="http://schemas.openxmlformats.org/spreadsheetml/2006/main" xmlns:r="http://schemas.openxmlformats.org/officeDocument/2006/relationships">
  <dimension ref="A1:G8"/>
  <sheetViews>
    <sheetView workbookViewId="0">
      <selection activeCell="C4" sqref="C4"/>
    </sheetView>
  </sheetViews>
  <sheetFormatPr defaultRowHeight="15"/>
  <cols>
    <col min="2" max="2" width="21.28515625" customWidth="1"/>
    <col min="3" max="3" width="36" customWidth="1"/>
    <col min="4" max="4" width="35.140625" customWidth="1"/>
  </cols>
  <sheetData>
    <row r="1" spans="1:7" ht="15.75">
      <c r="A1" s="141" t="s">
        <v>212</v>
      </c>
      <c r="B1" s="141"/>
      <c r="C1" s="141"/>
      <c r="D1" s="141"/>
      <c r="E1" s="141"/>
      <c r="F1" s="141"/>
      <c r="G1" s="141"/>
    </row>
    <row r="2" spans="1:7">
      <c r="C2" t="s">
        <v>219</v>
      </c>
    </row>
    <row r="3" spans="1:7">
      <c r="A3" s="142" t="s">
        <v>212</v>
      </c>
      <c r="B3" s="2" t="s">
        <v>213</v>
      </c>
      <c r="C3" s="2" t="s">
        <v>220</v>
      </c>
      <c r="D3" s="2" t="s">
        <v>221</v>
      </c>
      <c r="E3" s="9" t="s">
        <v>165</v>
      </c>
    </row>
    <row r="4" spans="1:7">
      <c r="A4" s="142"/>
      <c r="B4" s="2" t="s">
        <v>214</v>
      </c>
      <c r="C4" s="2"/>
      <c r="D4" s="2"/>
      <c r="E4" s="2"/>
    </row>
    <row r="5" spans="1:7">
      <c r="A5" s="142"/>
      <c r="B5" s="2" t="s">
        <v>215</v>
      </c>
      <c r="C5" s="2"/>
      <c r="D5" s="2"/>
      <c r="E5" s="2"/>
    </row>
    <row r="6" spans="1:7">
      <c r="A6" s="142"/>
      <c r="B6" s="2" t="s">
        <v>216</v>
      </c>
      <c r="C6" s="2"/>
      <c r="D6" s="2"/>
      <c r="E6" s="2"/>
    </row>
    <row r="7" spans="1:7">
      <c r="A7" s="142"/>
      <c r="B7" s="2" t="s">
        <v>217</v>
      </c>
      <c r="C7" s="2"/>
      <c r="D7" s="2"/>
      <c r="E7" s="2"/>
    </row>
    <row r="8" spans="1:7">
      <c r="A8" s="2"/>
      <c r="B8" s="9" t="s">
        <v>218</v>
      </c>
      <c r="C8" s="2"/>
      <c r="D8" s="2"/>
      <c r="E8" s="2"/>
    </row>
  </sheetData>
  <mergeCells count="2">
    <mergeCell ref="A1:G1"/>
    <mergeCell ref="A3:A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24"/>
  <sheetViews>
    <sheetView workbookViewId="0">
      <selection activeCell="C12" sqref="C12"/>
    </sheetView>
  </sheetViews>
  <sheetFormatPr defaultRowHeight="15"/>
  <cols>
    <col min="2" max="2" width="13.42578125" customWidth="1"/>
    <col min="3" max="3" width="27.140625" customWidth="1"/>
    <col min="4" max="4" width="19.28515625" customWidth="1"/>
    <col min="5" max="5" width="16.42578125" customWidth="1"/>
  </cols>
  <sheetData>
    <row r="1" spans="1:12" ht="15.75">
      <c r="A1" s="135" t="s">
        <v>222</v>
      </c>
      <c r="B1" s="135"/>
      <c r="C1" s="135"/>
      <c r="D1" s="135"/>
      <c r="E1" s="135"/>
      <c r="F1" s="135"/>
      <c r="G1" s="135"/>
      <c r="H1" s="135"/>
      <c r="I1" s="135"/>
      <c r="J1" s="135"/>
    </row>
    <row r="3" spans="1:12">
      <c r="B3" s="143" t="s">
        <v>223</v>
      </c>
      <c r="C3" s="2" t="s">
        <v>224</v>
      </c>
      <c r="D3" s="2" t="s">
        <v>230</v>
      </c>
      <c r="E3" s="2" t="s">
        <v>231</v>
      </c>
      <c r="F3" s="9" t="s">
        <v>2</v>
      </c>
      <c r="J3" s="109" t="s">
        <v>246</v>
      </c>
      <c r="K3" s="109"/>
      <c r="L3" s="109"/>
    </row>
    <row r="4" spans="1:12" ht="23.1" customHeight="1">
      <c r="B4" s="143"/>
      <c r="C4" s="2" t="s">
        <v>225</v>
      </c>
      <c r="D4" s="48">
        <v>44564</v>
      </c>
      <c r="E4" s="2"/>
      <c r="F4" s="2">
        <v>100</v>
      </c>
      <c r="J4" s="110" t="s">
        <v>247</v>
      </c>
      <c r="K4" s="110"/>
      <c r="L4" s="110"/>
    </row>
    <row r="5" spans="1:12" ht="30">
      <c r="B5" s="143"/>
      <c r="C5" s="2" t="s">
        <v>226</v>
      </c>
      <c r="D5" s="50">
        <v>44815</v>
      </c>
      <c r="E5" s="2"/>
      <c r="F5" s="2">
        <v>100</v>
      </c>
      <c r="J5" s="16" t="s">
        <v>1</v>
      </c>
      <c r="K5" s="16" t="s">
        <v>22</v>
      </c>
      <c r="L5" s="16" t="s">
        <v>3</v>
      </c>
    </row>
    <row r="6" spans="1:12">
      <c r="B6" s="143"/>
      <c r="C6" s="2" t="s">
        <v>227</v>
      </c>
      <c r="D6" s="48">
        <v>44656</v>
      </c>
      <c r="E6" s="2"/>
      <c r="F6" s="2">
        <v>100</v>
      </c>
      <c r="J6" s="17">
        <v>100</v>
      </c>
      <c r="K6" s="17">
        <v>100</v>
      </c>
      <c r="L6" s="17">
        <v>100</v>
      </c>
    </row>
    <row r="7" spans="1:12">
      <c r="B7" s="143"/>
      <c r="C7" s="2" t="s">
        <v>228</v>
      </c>
      <c r="D7" s="48">
        <v>44748</v>
      </c>
      <c r="E7" s="2"/>
      <c r="F7" s="2">
        <v>100</v>
      </c>
      <c r="J7" s="17">
        <v>100</v>
      </c>
      <c r="K7" s="17">
        <v>90</v>
      </c>
      <c r="L7" s="17">
        <v>90</v>
      </c>
    </row>
    <row r="8" spans="1:12">
      <c r="B8" s="143"/>
      <c r="C8" s="2" t="s">
        <v>229</v>
      </c>
      <c r="D8" s="48">
        <v>44823</v>
      </c>
      <c r="E8" s="2"/>
      <c r="F8" s="2">
        <v>100</v>
      </c>
      <c r="J8" s="17">
        <v>100</v>
      </c>
      <c r="K8" s="17">
        <v>110</v>
      </c>
      <c r="L8" s="17">
        <v>100</v>
      </c>
    </row>
    <row r="11" spans="1:12">
      <c r="D11" s="2" t="s">
        <v>244</v>
      </c>
      <c r="E11" s="2" t="s">
        <v>245</v>
      </c>
    </row>
    <row r="12" spans="1:12">
      <c r="B12" s="144" t="s">
        <v>232</v>
      </c>
      <c r="C12" s="42" t="s">
        <v>233</v>
      </c>
      <c r="D12" s="2" t="s">
        <v>263</v>
      </c>
      <c r="E12" s="2" t="s">
        <v>263</v>
      </c>
    </row>
    <row r="13" spans="1:12">
      <c r="B13" s="145"/>
      <c r="C13" s="42" t="s">
        <v>234</v>
      </c>
      <c r="D13" s="2" t="s">
        <v>263</v>
      </c>
      <c r="E13" s="2" t="s">
        <v>263</v>
      </c>
    </row>
    <row r="14" spans="1:12">
      <c r="B14" s="145"/>
      <c r="C14" s="42" t="s">
        <v>235</v>
      </c>
      <c r="D14" s="2" t="s">
        <v>263</v>
      </c>
      <c r="E14" s="2" t="s">
        <v>263</v>
      </c>
    </row>
    <row r="15" spans="1:12">
      <c r="B15" s="145"/>
      <c r="C15" s="42" t="s">
        <v>236</v>
      </c>
      <c r="D15" s="2" t="s">
        <v>263</v>
      </c>
      <c r="E15" s="2" t="s">
        <v>263</v>
      </c>
    </row>
    <row r="16" spans="1:12">
      <c r="B16" s="146"/>
      <c r="C16" s="42" t="s">
        <v>237</v>
      </c>
      <c r="D16" s="2" t="s">
        <v>263</v>
      </c>
      <c r="E16" s="2" t="s">
        <v>263</v>
      </c>
    </row>
    <row r="18" spans="2:5">
      <c r="D18" s="2" t="s">
        <v>244</v>
      </c>
      <c r="E18" s="2" t="s">
        <v>245</v>
      </c>
    </row>
    <row r="19" spans="2:5">
      <c r="B19" s="144" t="s">
        <v>196</v>
      </c>
      <c r="C19" s="2" t="s">
        <v>238</v>
      </c>
      <c r="D19" s="2" t="s">
        <v>263</v>
      </c>
      <c r="E19" s="2" t="s">
        <v>263</v>
      </c>
    </row>
    <row r="20" spans="2:5">
      <c r="B20" s="145"/>
      <c r="C20" s="2" t="s">
        <v>239</v>
      </c>
      <c r="D20" s="2" t="s">
        <v>263</v>
      </c>
      <c r="E20" s="2" t="s">
        <v>263</v>
      </c>
    </row>
    <row r="21" spans="2:5">
      <c r="B21" s="145"/>
      <c r="C21" s="2" t="s">
        <v>240</v>
      </c>
      <c r="D21" s="2" t="s">
        <v>263</v>
      </c>
      <c r="E21" s="2" t="s">
        <v>263</v>
      </c>
    </row>
    <row r="22" spans="2:5">
      <c r="B22" s="145"/>
      <c r="C22" s="2" t="s">
        <v>241</v>
      </c>
      <c r="D22" s="2" t="s">
        <v>263</v>
      </c>
      <c r="E22" s="2" t="s">
        <v>263</v>
      </c>
    </row>
    <row r="23" spans="2:5">
      <c r="B23" s="145"/>
      <c r="C23" s="2" t="s">
        <v>242</v>
      </c>
      <c r="D23" s="2" t="s">
        <v>263</v>
      </c>
      <c r="E23" s="2" t="s">
        <v>263</v>
      </c>
    </row>
    <row r="24" spans="2:5">
      <c r="B24" s="146"/>
      <c r="C24" s="2" t="s">
        <v>243</v>
      </c>
      <c r="D24" s="2" t="s">
        <v>263</v>
      </c>
      <c r="E24" s="2" t="s">
        <v>263</v>
      </c>
    </row>
  </sheetData>
  <mergeCells count="6">
    <mergeCell ref="A1:J1"/>
    <mergeCell ref="B3:B8"/>
    <mergeCell ref="B12:B16"/>
    <mergeCell ref="B19:B24"/>
    <mergeCell ref="J3:L3"/>
    <mergeCell ref="J4:L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F6" sqref="F6"/>
    </sheetView>
  </sheetViews>
  <sheetFormatPr defaultRowHeight="15"/>
  <cols>
    <col min="2" max="2" width="21.5703125" customWidth="1"/>
    <col min="6" max="6" width="13" customWidth="1"/>
  </cols>
  <sheetData>
    <row r="1" spans="1:6" s="53" customFormat="1" ht="26.25" customHeight="1">
      <c r="A1" s="52" t="s">
        <v>276</v>
      </c>
      <c r="B1" s="52" t="s">
        <v>153</v>
      </c>
      <c r="C1" s="52" t="s">
        <v>277</v>
      </c>
      <c r="D1" s="52" t="s">
        <v>278</v>
      </c>
      <c r="E1" s="52" t="s">
        <v>279</v>
      </c>
      <c r="F1" s="52" t="s">
        <v>280</v>
      </c>
    </row>
    <row r="2" spans="1:6">
      <c r="A2" s="2" t="s">
        <v>262</v>
      </c>
      <c r="B2" s="2" t="s">
        <v>281</v>
      </c>
      <c r="C2" s="2">
        <v>58</v>
      </c>
      <c r="D2" s="2">
        <v>56</v>
      </c>
      <c r="E2" s="2">
        <v>53</v>
      </c>
      <c r="F2" s="2"/>
    </row>
    <row r="3" spans="1:6">
      <c r="A3" s="2" t="s">
        <v>262</v>
      </c>
      <c r="B3" s="2" t="s">
        <v>282</v>
      </c>
      <c r="C3" s="2">
        <v>25</v>
      </c>
      <c r="D3" s="2">
        <v>34</v>
      </c>
      <c r="E3" s="2">
        <v>40</v>
      </c>
      <c r="F3" s="2"/>
    </row>
    <row r="4" spans="1:6">
      <c r="A4" s="2" t="s">
        <v>262</v>
      </c>
      <c r="B4" s="2" t="s">
        <v>283</v>
      </c>
      <c r="C4" s="2">
        <v>25</v>
      </c>
      <c r="D4" s="2">
        <v>34</v>
      </c>
      <c r="E4" s="2">
        <v>35</v>
      </c>
      <c r="F4" s="2"/>
    </row>
    <row r="5" spans="1:6">
      <c r="A5" s="2" t="s">
        <v>262</v>
      </c>
      <c r="B5" s="51" t="s">
        <v>284</v>
      </c>
      <c r="C5" s="51"/>
      <c r="D5" s="51"/>
      <c r="E5" s="51"/>
      <c r="F5" s="51"/>
    </row>
    <row r="6" spans="1:6">
      <c r="A6" s="2" t="s">
        <v>262</v>
      </c>
      <c r="B6" s="2" t="s">
        <v>285</v>
      </c>
      <c r="C6" s="2">
        <v>78</v>
      </c>
      <c r="D6" s="2">
        <v>72</v>
      </c>
      <c r="E6" s="2">
        <v>60</v>
      </c>
      <c r="F6" s="2"/>
    </row>
    <row r="7" spans="1:6">
      <c r="A7" s="2" t="s">
        <v>262</v>
      </c>
      <c r="B7" s="2" t="s">
        <v>286</v>
      </c>
      <c r="C7" s="2">
        <v>79</v>
      </c>
      <c r="D7" s="2">
        <v>87</v>
      </c>
      <c r="E7" s="2">
        <v>80.099999999999994</v>
      </c>
      <c r="F7" s="2"/>
    </row>
    <row r="8" spans="1:6">
      <c r="A8" s="2" t="s">
        <v>262</v>
      </c>
      <c r="B8" s="51" t="s">
        <v>287</v>
      </c>
      <c r="C8" s="51">
        <f>C6/C7*100</f>
        <v>98.734177215189874</v>
      </c>
      <c r="D8" s="51">
        <f>D6/D7*100</f>
        <v>82.758620689655174</v>
      </c>
      <c r="E8" s="51">
        <f>E6/E7*100</f>
        <v>74.906367041198507</v>
      </c>
      <c r="F8" s="51" t="e">
        <f>F6/F7*100</f>
        <v>#DIV/0!</v>
      </c>
    </row>
    <row r="9" spans="1:6">
      <c r="A9" s="2" t="s">
        <v>262</v>
      </c>
      <c r="B9" s="2" t="s">
        <v>288</v>
      </c>
      <c r="C9" s="2">
        <v>44.9</v>
      </c>
      <c r="D9" s="2">
        <v>50.37</v>
      </c>
      <c r="E9" s="2">
        <v>30</v>
      </c>
      <c r="F9" s="2"/>
    </row>
    <row r="10" spans="1:6">
      <c r="A10" s="2" t="s">
        <v>262</v>
      </c>
      <c r="B10" s="51" t="s">
        <v>289</v>
      </c>
      <c r="C10" s="51">
        <f>C9/C7*100</f>
        <v>56.835443037974684</v>
      </c>
      <c r="D10" s="51">
        <f>D9/D7*100</f>
        <v>57.896551724137922</v>
      </c>
      <c r="E10" s="51">
        <f>E9/E7*100</f>
        <v>37.453183520599254</v>
      </c>
      <c r="F10" s="51" t="e">
        <f>F9/F7*100</f>
        <v>#DIV/0!</v>
      </c>
    </row>
    <row r="11" spans="1:6">
      <c r="A11" s="2" t="s">
        <v>262</v>
      </c>
      <c r="B11" s="2" t="s">
        <v>290</v>
      </c>
      <c r="C11" s="2">
        <v>33.5</v>
      </c>
      <c r="D11" s="2">
        <v>21.62</v>
      </c>
      <c r="E11" s="2">
        <v>30</v>
      </c>
      <c r="F11" s="2"/>
    </row>
    <row r="12" spans="1:6">
      <c r="A12" s="2" t="s">
        <v>262</v>
      </c>
      <c r="B12" s="51" t="s">
        <v>291</v>
      </c>
      <c r="C12" s="51">
        <f>C11/C7*100</f>
        <v>42.405063291139236</v>
      </c>
      <c r="D12" s="51">
        <f>D11/D7*100</f>
        <v>24.850574712643681</v>
      </c>
      <c r="E12" s="51">
        <f>E11/E7*100</f>
        <v>37.453183520599254</v>
      </c>
      <c r="F12" s="51" t="e">
        <f>F11/F7*100</f>
        <v>#DIV/0!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BG76"/>
  <sheetViews>
    <sheetView topLeftCell="AN1" workbookViewId="0">
      <selection activeCell="AR19" sqref="AR19"/>
    </sheetView>
  </sheetViews>
  <sheetFormatPr defaultRowHeight="15"/>
  <cols>
    <col min="1" max="1" width="0.140625" customWidth="1"/>
    <col min="4" max="4" width="31.140625" customWidth="1"/>
    <col min="5" max="5" width="11.28515625" customWidth="1"/>
    <col min="6" max="6" width="9.140625" customWidth="1"/>
    <col min="7" max="7" width="0.140625" customWidth="1"/>
    <col min="8" max="8" width="0.42578125" customWidth="1"/>
    <col min="9" max="10" width="11.140625" customWidth="1"/>
    <col min="11" max="11" width="13.5703125" customWidth="1"/>
    <col min="14" max="14" width="0.140625" customWidth="1"/>
    <col min="15" max="28" width="9.140625" hidden="1" customWidth="1"/>
    <col min="30" max="30" width="0.140625" customWidth="1"/>
    <col min="31" max="31" width="9.140625" hidden="1" customWidth="1"/>
    <col min="33" max="33" width="0.140625" customWidth="1"/>
    <col min="34" max="34" width="13" customWidth="1"/>
    <col min="38" max="38" width="13.42578125" customWidth="1"/>
    <col min="42" max="42" width="11.140625" customWidth="1"/>
    <col min="44" max="44" width="22.140625" customWidth="1"/>
  </cols>
  <sheetData>
    <row r="1" spans="1:59">
      <c r="A1" s="54"/>
      <c r="B1" s="55" t="s">
        <v>292</v>
      </c>
      <c r="C1" s="55" t="s">
        <v>292</v>
      </c>
      <c r="D1" s="54"/>
      <c r="E1" s="55" t="s">
        <v>292</v>
      </c>
      <c r="F1" s="55" t="s">
        <v>292</v>
      </c>
      <c r="G1" s="55"/>
      <c r="H1" s="55"/>
      <c r="I1" s="56" t="s">
        <v>292</v>
      </c>
      <c r="J1" s="56" t="s">
        <v>292</v>
      </c>
      <c r="K1" s="57"/>
      <c r="L1" s="57"/>
      <c r="M1" s="58" t="s">
        <v>292</v>
      </c>
      <c r="N1" s="54"/>
      <c r="O1" s="54" t="s">
        <v>293</v>
      </c>
      <c r="P1" s="54" t="s">
        <v>293</v>
      </c>
      <c r="Q1" s="54"/>
      <c r="R1" s="54" t="s">
        <v>293</v>
      </c>
      <c r="S1" s="54"/>
      <c r="T1" s="54"/>
      <c r="U1" s="54"/>
      <c r="V1" s="54"/>
      <c r="W1" s="58" t="s">
        <v>292</v>
      </c>
      <c r="X1" s="54"/>
      <c r="Y1" s="54"/>
      <c r="Z1" s="54"/>
      <c r="AA1" s="54"/>
      <c r="AB1" s="54"/>
      <c r="AC1" s="58" t="s">
        <v>292</v>
      </c>
      <c r="AD1" s="54" t="s">
        <v>293</v>
      </c>
      <c r="AE1" s="54"/>
      <c r="AF1" s="58" t="s">
        <v>292</v>
      </c>
      <c r="AG1" s="54"/>
      <c r="AH1" s="59"/>
      <c r="AI1" s="59"/>
      <c r="AJ1" s="59"/>
      <c r="AK1" s="57" t="s">
        <v>292</v>
      </c>
      <c r="AL1" s="60"/>
      <c r="AM1" s="61"/>
      <c r="AN1" s="57"/>
      <c r="AO1" s="62" t="s">
        <v>292</v>
      </c>
      <c r="AP1" s="62"/>
      <c r="AQ1" s="62"/>
      <c r="AR1" s="62"/>
      <c r="AS1" s="55" t="s">
        <v>292</v>
      </c>
      <c r="AT1" s="55" t="s">
        <v>294</v>
      </c>
      <c r="AU1" s="55"/>
      <c r="AV1" s="57" t="s">
        <v>295</v>
      </c>
      <c r="AW1" s="57" t="s">
        <v>296</v>
      </c>
      <c r="AX1" s="57" t="s">
        <v>297</v>
      </c>
      <c r="AY1" s="57" t="s">
        <v>298</v>
      </c>
      <c r="AZ1" s="57" t="s">
        <v>299</v>
      </c>
      <c r="BA1" s="54"/>
      <c r="BB1" s="54"/>
      <c r="BC1" s="63"/>
      <c r="BD1" s="63"/>
      <c r="BE1" s="54"/>
      <c r="BF1" s="54"/>
      <c r="BG1" s="63"/>
    </row>
    <row r="2" spans="1:59" s="53" customFormat="1">
      <c r="A2" s="64" t="s">
        <v>300</v>
      </c>
      <c r="B2" s="65" t="s">
        <v>301</v>
      </c>
      <c r="C2" s="65" t="s">
        <v>302</v>
      </c>
      <c r="D2" s="65" t="s">
        <v>303</v>
      </c>
      <c r="E2" s="65" t="s">
        <v>304</v>
      </c>
      <c r="F2" s="65" t="s">
        <v>305</v>
      </c>
      <c r="G2" s="66" t="s">
        <v>306</v>
      </c>
      <c r="H2" s="66"/>
      <c r="I2" s="67" t="s">
        <v>307</v>
      </c>
      <c r="J2" s="67" t="s">
        <v>308</v>
      </c>
      <c r="K2" s="68" t="s">
        <v>309</v>
      </c>
      <c r="L2" s="68" t="s">
        <v>310</v>
      </c>
      <c r="M2" s="69" t="s">
        <v>311</v>
      </c>
      <c r="N2" s="70" t="s">
        <v>312</v>
      </c>
      <c r="O2" s="70" t="s">
        <v>313</v>
      </c>
      <c r="P2" s="70" t="s">
        <v>314</v>
      </c>
      <c r="Q2" s="70" t="s">
        <v>315</v>
      </c>
      <c r="R2" s="70" t="s">
        <v>316</v>
      </c>
      <c r="S2" s="70" t="s">
        <v>317</v>
      </c>
      <c r="T2" s="70" t="s">
        <v>318</v>
      </c>
      <c r="U2" s="70" t="s">
        <v>319</v>
      </c>
      <c r="V2" s="70" t="s">
        <v>320</v>
      </c>
      <c r="W2" s="69" t="s">
        <v>321</v>
      </c>
      <c r="X2" s="70" t="s">
        <v>322</v>
      </c>
      <c r="Y2" s="70" t="s">
        <v>323</v>
      </c>
      <c r="Z2" s="70" t="s">
        <v>324</v>
      </c>
      <c r="AA2" s="70" t="s">
        <v>325</v>
      </c>
      <c r="AB2" s="70" t="s">
        <v>326</v>
      </c>
      <c r="AC2" s="69" t="s">
        <v>327</v>
      </c>
      <c r="AD2" s="70" t="s">
        <v>328</v>
      </c>
      <c r="AE2" s="70" t="s">
        <v>329</v>
      </c>
      <c r="AF2" s="69" t="s">
        <v>330</v>
      </c>
      <c r="AG2" s="70" t="s">
        <v>331</v>
      </c>
      <c r="AH2" s="69" t="s">
        <v>309</v>
      </c>
      <c r="AI2" s="69" t="s">
        <v>310</v>
      </c>
      <c r="AJ2" s="69" t="s">
        <v>332</v>
      </c>
      <c r="AK2" s="68" t="s">
        <v>333</v>
      </c>
      <c r="AL2" s="71" t="s">
        <v>309</v>
      </c>
      <c r="AM2" s="68" t="s">
        <v>310</v>
      </c>
      <c r="AN2" s="68" t="s">
        <v>332</v>
      </c>
      <c r="AO2" s="72" t="s">
        <v>334</v>
      </c>
      <c r="AP2" s="72" t="s">
        <v>309</v>
      </c>
      <c r="AQ2" s="72" t="s">
        <v>310</v>
      </c>
      <c r="AR2" s="72" t="s">
        <v>335</v>
      </c>
      <c r="AS2" s="73" t="s">
        <v>336</v>
      </c>
      <c r="AT2" s="73" t="s">
        <v>337</v>
      </c>
      <c r="AU2" s="73" t="s">
        <v>338</v>
      </c>
      <c r="AV2" s="65" t="s">
        <v>339</v>
      </c>
      <c r="AW2" s="65" t="s">
        <v>340</v>
      </c>
      <c r="AX2" s="65" t="s">
        <v>341</v>
      </c>
      <c r="AY2" s="65" t="s">
        <v>339</v>
      </c>
      <c r="AZ2" s="65" t="s">
        <v>340</v>
      </c>
      <c r="BA2" s="65" t="s">
        <v>341</v>
      </c>
      <c r="BB2" s="65" t="s">
        <v>339</v>
      </c>
      <c r="BC2" s="65" t="s">
        <v>340</v>
      </c>
      <c r="BD2" s="65" t="s">
        <v>341</v>
      </c>
      <c r="BE2" s="65" t="s">
        <v>339</v>
      </c>
      <c r="BF2" s="65" t="s">
        <v>340</v>
      </c>
      <c r="BG2" s="65" t="s">
        <v>341</v>
      </c>
    </row>
    <row r="3" spans="1:59">
      <c r="A3" s="74"/>
      <c r="B3" s="105" t="s">
        <v>262</v>
      </c>
      <c r="C3" s="105" t="s">
        <v>342</v>
      </c>
      <c r="D3" s="140" t="s">
        <v>343</v>
      </c>
      <c r="E3" s="75">
        <v>224</v>
      </c>
      <c r="F3" s="75">
        <v>19791</v>
      </c>
      <c r="G3" s="75"/>
      <c r="H3" s="75"/>
      <c r="I3" s="76">
        <v>44747</v>
      </c>
      <c r="J3" s="76">
        <v>44771</v>
      </c>
      <c r="K3" s="76">
        <v>44906</v>
      </c>
      <c r="L3" s="49" t="s">
        <v>344</v>
      </c>
      <c r="M3" s="77" t="s">
        <v>345</v>
      </c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>
        <v>8.5399999999999991</v>
      </c>
      <c r="AD3" s="78"/>
      <c r="AE3" s="78"/>
      <c r="AF3" s="78">
        <v>3558</v>
      </c>
      <c r="AG3" s="78"/>
      <c r="AH3" s="79" t="s">
        <v>346</v>
      </c>
      <c r="AI3" s="49" t="s">
        <v>344</v>
      </c>
      <c r="AJ3" s="80">
        <v>0.25</v>
      </c>
      <c r="AK3" s="49" t="s">
        <v>347</v>
      </c>
      <c r="AL3" s="81">
        <v>44805</v>
      </c>
      <c r="AM3" s="82" t="s">
        <v>348</v>
      </c>
      <c r="AN3" s="83" t="s">
        <v>349</v>
      </c>
      <c r="AO3" s="84" t="s">
        <v>9</v>
      </c>
      <c r="AP3" s="81">
        <v>44820</v>
      </c>
      <c r="AQ3" s="82" t="s">
        <v>348</v>
      </c>
      <c r="AR3" s="77" t="s">
        <v>350</v>
      </c>
      <c r="AS3" s="6" t="s">
        <v>351</v>
      </c>
      <c r="AT3" s="85"/>
      <c r="AU3" s="75"/>
      <c r="AV3" s="75" t="s">
        <v>352</v>
      </c>
      <c r="AW3" s="82">
        <v>5.7</v>
      </c>
      <c r="AX3" s="75">
        <v>173</v>
      </c>
      <c r="AY3" s="49">
        <v>20</v>
      </c>
      <c r="AZ3" s="75">
        <v>15</v>
      </c>
      <c r="BA3" s="78"/>
      <c r="BB3" s="86" t="s">
        <v>353</v>
      </c>
      <c r="BC3" s="87" t="s">
        <v>348</v>
      </c>
      <c r="BD3" s="87" t="s">
        <v>354</v>
      </c>
      <c r="BE3" s="88">
        <v>44805</v>
      </c>
      <c r="BF3" s="89" t="s">
        <v>348</v>
      </c>
      <c r="BG3" s="90" t="s">
        <v>355</v>
      </c>
    </row>
    <row r="4" spans="1:59">
      <c r="A4" s="74"/>
      <c r="B4" s="105"/>
      <c r="C4" s="105"/>
      <c r="D4" s="140"/>
      <c r="E4" s="49" t="s">
        <v>356</v>
      </c>
      <c r="F4" s="49" t="s">
        <v>357</v>
      </c>
      <c r="G4" s="75"/>
      <c r="H4" s="75"/>
      <c r="I4" s="76">
        <v>44747</v>
      </c>
      <c r="J4" s="76">
        <v>44771</v>
      </c>
      <c r="K4" s="76">
        <v>44906</v>
      </c>
      <c r="L4" s="49" t="s">
        <v>344</v>
      </c>
      <c r="M4" s="77" t="s">
        <v>345</v>
      </c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>
        <v>9.7200000000000006</v>
      </c>
      <c r="AD4" s="78"/>
      <c r="AE4" s="78"/>
      <c r="AF4" s="78">
        <v>3936</v>
      </c>
      <c r="AG4" s="78"/>
      <c r="AH4" s="79" t="s">
        <v>346</v>
      </c>
      <c r="AI4" s="49" t="s">
        <v>344</v>
      </c>
      <c r="AJ4" s="83">
        <v>0.15</v>
      </c>
      <c r="AK4" s="49" t="s">
        <v>347</v>
      </c>
      <c r="AL4" s="81">
        <v>44805</v>
      </c>
      <c r="AM4" s="82" t="s">
        <v>348</v>
      </c>
      <c r="AN4" s="83" t="s">
        <v>349</v>
      </c>
      <c r="AO4" s="78"/>
      <c r="AP4" s="81">
        <v>44820</v>
      </c>
      <c r="AQ4" s="82" t="s">
        <v>348</v>
      </c>
      <c r="AR4" s="77" t="s">
        <v>358</v>
      </c>
      <c r="AS4" s="85"/>
      <c r="AT4" s="85"/>
      <c r="AU4" s="75"/>
      <c r="AV4" s="75" t="s">
        <v>359</v>
      </c>
      <c r="AW4" s="82">
        <v>5.2</v>
      </c>
      <c r="AX4" s="75">
        <v>182</v>
      </c>
      <c r="AY4" s="49">
        <v>20</v>
      </c>
      <c r="AZ4" s="75">
        <v>15</v>
      </c>
      <c r="BA4" s="78"/>
      <c r="BB4" s="86" t="s">
        <v>353</v>
      </c>
      <c r="BC4" s="87" t="s">
        <v>348</v>
      </c>
      <c r="BD4" s="87" t="s">
        <v>354</v>
      </c>
      <c r="BE4" s="88">
        <v>44805</v>
      </c>
      <c r="BF4" s="89" t="s">
        <v>348</v>
      </c>
      <c r="BG4" s="90" t="s">
        <v>355</v>
      </c>
    </row>
    <row r="5" spans="1:59">
      <c r="B5" s="105" t="s">
        <v>262</v>
      </c>
      <c r="C5" s="105" t="s">
        <v>342</v>
      </c>
      <c r="D5" s="140" t="s">
        <v>360</v>
      </c>
      <c r="E5" s="49">
        <v>225</v>
      </c>
      <c r="F5" s="49">
        <v>19791</v>
      </c>
      <c r="G5" s="49"/>
      <c r="H5" s="49"/>
      <c r="I5" s="79">
        <v>44730</v>
      </c>
      <c r="J5" s="79">
        <v>44752</v>
      </c>
      <c r="K5" s="49"/>
      <c r="L5" s="49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79" t="s">
        <v>346</v>
      </c>
      <c r="AI5" s="49" t="s">
        <v>344</v>
      </c>
      <c r="AJ5" s="83">
        <v>0.2</v>
      </c>
      <c r="AK5" s="49" t="s">
        <v>347</v>
      </c>
      <c r="AL5" s="81">
        <v>44777</v>
      </c>
      <c r="AM5" s="82" t="s">
        <v>348</v>
      </c>
      <c r="AN5" s="83" t="s">
        <v>349</v>
      </c>
      <c r="AO5" s="2"/>
      <c r="AP5" s="81">
        <v>44789</v>
      </c>
      <c r="AQ5" s="82" t="s">
        <v>348</v>
      </c>
      <c r="AR5" s="77" t="s">
        <v>361</v>
      </c>
      <c r="AS5" s="6" t="s">
        <v>351</v>
      </c>
      <c r="AT5" s="6"/>
      <c r="AU5" s="49"/>
      <c r="AV5" s="49" t="s">
        <v>359</v>
      </c>
      <c r="AW5" s="82">
        <v>5.9</v>
      </c>
      <c r="AX5" s="49">
        <v>180</v>
      </c>
      <c r="AY5" s="49">
        <v>20</v>
      </c>
      <c r="AZ5" s="75">
        <v>15</v>
      </c>
      <c r="BA5" s="2"/>
      <c r="BB5" s="81">
        <v>44874</v>
      </c>
      <c r="BC5" s="87" t="s">
        <v>348</v>
      </c>
      <c r="BD5" s="87" t="s">
        <v>354</v>
      </c>
      <c r="BE5" s="88">
        <v>44777</v>
      </c>
      <c r="BF5" s="89" t="s">
        <v>348</v>
      </c>
      <c r="BG5" s="90" t="s">
        <v>355</v>
      </c>
    </row>
    <row r="6" spans="1:59">
      <c r="B6" s="105"/>
      <c r="C6" s="105"/>
      <c r="D6" s="140"/>
      <c r="E6" s="49" t="s">
        <v>356</v>
      </c>
      <c r="F6" s="49" t="s">
        <v>357</v>
      </c>
      <c r="G6" s="49"/>
      <c r="H6" s="49"/>
      <c r="I6" s="79">
        <v>44730</v>
      </c>
      <c r="J6" s="79">
        <v>44752</v>
      </c>
      <c r="K6" s="49"/>
      <c r="L6" s="49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79" t="s">
        <v>346</v>
      </c>
      <c r="AI6" s="49" t="s">
        <v>344</v>
      </c>
      <c r="AJ6" s="83">
        <v>0.26</v>
      </c>
      <c r="AK6" s="49" t="s">
        <v>347</v>
      </c>
      <c r="AL6" s="81">
        <v>44777</v>
      </c>
      <c r="AM6" s="82" t="s">
        <v>348</v>
      </c>
      <c r="AN6" s="83" t="s">
        <v>349</v>
      </c>
      <c r="AO6" s="2"/>
      <c r="AP6" s="81">
        <v>44789</v>
      </c>
      <c r="AQ6" s="82" t="s">
        <v>348</v>
      </c>
      <c r="AR6" s="77" t="s">
        <v>362</v>
      </c>
      <c r="AS6" s="6"/>
      <c r="AT6" s="6"/>
      <c r="AU6" s="75"/>
      <c r="AV6" s="49" t="s">
        <v>363</v>
      </c>
      <c r="AW6" s="82">
        <v>5.5</v>
      </c>
      <c r="AX6" s="49">
        <v>179</v>
      </c>
      <c r="AY6" s="49">
        <v>20</v>
      </c>
      <c r="AZ6" s="75">
        <v>15</v>
      </c>
      <c r="BA6" s="2"/>
      <c r="BB6" s="81">
        <v>44874</v>
      </c>
      <c r="BC6" s="87" t="s">
        <v>348</v>
      </c>
      <c r="BD6" s="87" t="s">
        <v>354</v>
      </c>
      <c r="BE6" s="88">
        <v>44777</v>
      </c>
      <c r="BF6" s="89" t="s">
        <v>348</v>
      </c>
      <c r="BG6" s="90" t="s">
        <v>355</v>
      </c>
    </row>
    <row r="7" spans="1:59">
      <c r="A7" s="74"/>
      <c r="B7" s="105" t="s">
        <v>262</v>
      </c>
      <c r="C7" s="105" t="s">
        <v>342</v>
      </c>
      <c r="D7" s="140" t="s">
        <v>364</v>
      </c>
      <c r="E7" s="49">
        <v>226</v>
      </c>
      <c r="F7" s="49">
        <v>19791</v>
      </c>
      <c r="G7" s="49"/>
      <c r="H7" s="49"/>
      <c r="I7" s="79">
        <v>44732</v>
      </c>
      <c r="J7" s="79">
        <v>44769</v>
      </c>
      <c r="K7" s="49" t="s">
        <v>365</v>
      </c>
      <c r="L7" s="49" t="s">
        <v>344</v>
      </c>
      <c r="M7" s="77" t="s">
        <v>345</v>
      </c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>
        <v>7.58</v>
      </c>
      <c r="AD7" s="78"/>
      <c r="AE7" s="78"/>
      <c r="AF7" s="78">
        <v>3069</v>
      </c>
      <c r="AG7" s="78"/>
      <c r="AH7" s="76">
        <v>44905</v>
      </c>
      <c r="AI7" s="49" t="s">
        <v>366</v>
      </c>
      <c r="AJ7" s="49" t="s">
        <v>367</v>
      </c>
      <c r="AK7" s="49" t="s">
        <v>349</v>
      </c>
      <c r="AL7" s="81">
        <v>44795</v>
      </c>
      <c r="AM7" s="82" t="s">
        <v>348</v>
      </c>
      <c r="AN7" s="83" t="s">
        <v>349</v>
      </c>
      <c r="AO7" s="78"/>
      <c r="AP7" s="81">
        <v>44807</v>
      </c>
      <c r="AQ7" s="82" t="s">
        <v>348</v>
      </c>
      <c r="AR7" s="77" t="s">
        <v>368</v>
      </c>
      <c r="AS7" s="6" t="s">
        <v>351</v>
      </c>
      <c r="AT7" s="85"/>
      <c r="AU7" s="75"/>
      <c r="AV7" s="75" t="s">
        <v>359</v>
      </c>
      <c r="AW7" s="82">
        <v>5.4</v>
      </c>
      <c r="AX7" s="75">
        <v>180</v>
      </c>
      <c r="AY7" s="75">
        <v>20</v>
      </c>
      <c r="AZ7" s="75">
        <v>15</v>
      </c>
      <c r="BA7" s="78"/>
      <c r="BB7" s="91" t="s">
        <v>369</v>
      </c>
      <c r="BC7" s="87" t="s">
        <v>348</v>
      </c>
      <c r="BD7" s="87" t="s">
        <v>370</v>
      </c>
      <c r="BE7" s="88">
        <v>44795</v>
      </c>
      <c r="BF7" s="89" t="s">
        <v>348</v>
      </c>
      <c r="BG7" s="90" t="s">
        <v>355</v>
      </c>
    </row>
    <row r="8" spans="1:59">
      <c r="A8" s="74"/>
      <c r="B8" s="105"/>
      <c r="C8" s="105"/>
      <c r="D8" s="140"/>
      <c r="E8" s="49" t="s">
        <v>356</v>
      </c>
      <c r="F8" s="49" t="s">
        <v>357</v>
      </c>
      <c r="G8" s="49"/>
      <c r="H8" s="49"/>
      <c r="I8" s="79">
        <v>44732</v>
      </c>
      <c r="J8" s="79">
        <v>44769</v>
      </c>
      <c r="K8" s="49" t="s">
        <v>365</v>
      </c>
      <c r="L8" s="49" t="s">
        <v>344</v>
      </c>
      <c r="M8" s="77" t="s">
        <v>345</v>
      </c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>
        <v>11.3</v>
      </c>
      <c r="AD8" s="78"/>
      <c r="AE8" s="78"/>
      <c r="AF8" s="78">
        <v>4576</v>
      </c>
      <c r="AG8" s="78"/>
      <c r="AH8" s="76">
        <v>44905</v>
      </c>
      <c r="AI8" s="49" t="s">
        <v>366</v>
      </c>
      <c r="AJ8" s="80">
        <v>0.1</v>
      </c>
      <c r="AK8" s="49" t="s">
        <v>263</v>
      </c>
      <c r="AL8" s="81">
        <v>44795</v>
      </c>
      <c r="AM8" s="82" t="s">
        <v>348</v>
      </c>
      <c r="AN8" s="83" t="s">
        <v>349</v>
      </c>
      <c r="AO8" s="78"/>
      <c r="AP8" s="81">
        <v>44807</v>
      </c>
      <c r="AQ8" s="82" t="s">
        <v>348</v>
      </c>
      <c r="AR8" s="77" t="s">
        <v>368</v>
      </c>
      <c r="AS8" s="85"/>
      <c r="AT8" s="85"/>
      <c r="AU8" s="75"/>
      <c r="AV8" s="49" t="s">
        <v>359</v>
      </c>
      <c r="AW8" s="82">
        <v>5.5</v>
      </c>
      <c r="AX8" s="75">
        <v>170</v>
      </c>
      <c r="AY8" s="75">
        <v>20</v>
      </c>
      <c r="AZ8" s="75">
        <v>15</v>
      </c>
      <c r="BA8" s="78"/>
      <c r="BB8" s="91" t="s">
        <v>369</v>
      </c>
      <c r="BC8" s="87" t="s">
        <v>348</v>
      </c>
      <c r="BD8" s="87" t="s">
        <v>370</v>
      </c>
      <c r="BE8" s="88">
        <v>44795</v>
      </c>
      <c r="BF8" s="89" t="s">
        <v>348</v>
      </c>
      <c r="BG8" s="90" t="s">
        <v>355</v>
      </c>
    </row>
    <row r="9" spans="1:59">
      <c r="A9" s="74"/>
      <c r="B9" s="147" t="s">
        <v>262</v>
      </c>
      <c r="C9" s="105" t="s">
        <v>342</v>
      </c>
      <c r="D9" s="140" t="s">
        <v>371</v>
      </c>
      <c r="E9" s="49">
        <v>513</v>
      </c>
      <c r="F9" s="49">
        <v>19799</v>
      </c>
      <c r="G9" s="49"/>
      <c r="H9" s="49"/>
      <c r="I9" s="79">
        <v>44745</v>
      </c>
      <c r="J9" s="79">
        <v>44775</v>
      </c>
      <c r="K9" s="49"/>
      <c r="L9" s="92" t="s">
        <v>372</v>
      </c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86"/>
      <c r="AI9" s="49"/>
      <c r="AJ9" s="75"/>
      <c r="AK9" s="75"/>
      <c r="AL9" s="82"/>
      <c r="AM9" s="82"/>
      <c r="AN9" s="83"/>
      <c r="AO9" s="78"/>
      <c r="AP9" s="82"/>
      <c r="AQ9" s="82"/>
      <c r="AR9" s="77"/>
      <c r="AS9" s="6"/>
      <c r="AT9" s="85"/>
      <c r="AU9" s="75"/>
      <c r="AV9" s="75"/>
      <c r="AW9" s="82"/>
      <c r="AX9" s="75"/>
      <c r="AY9" s="75"/>
      <c r="AZ9" s="75"/>
      <c r="BA9" s="78"/>
      <c r="BB9" s="91"/>
      <c r="BC9" s="87"/>
      <c r="BD9" s="87"/>
      <c r="BE9" s="89"/>
      <c r="BF9" s="89"/>
      <c r="BG9" s="90" t="s">
        <v>373</v>
      </c>
    </row>
    <row r="10" spans="1:59">
      <c r="A10" s="74"/>
      <c r="B10" s="147"/>
      <c r="C10" s="105"/>
      <c r="D10" s="140"/>
      <c r="E10" s="49" t="s">
        <v>356</v>
      </c>
      <c r="F10" s="49">
        <v>468</v>
      </c>
      <c r="G10" s="49"/>
      <c r="H10" s="49"/>
      <c r="I10" s="79">
        <v>44745</v>
      </c>
      <c r="J10" s="79">
        <v>44775</v>
      </c>
      <c r="K10" s="49"/>
      <c r="L10" s="75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82"/>
      <c r="AI10" s="49"/>
      <c r="AJ10" s="75"/>
      <c r="AK10" s="75"/>
      <c r="AL10" s="82"/>
      <c r="AM10" s="82"/>
      <c r="AN10" s="83"/>
      <c r="AO10" s="78"/>
      <c r="AP10" s="82"/>
      <c r="AQ10" s="82"/>
      <c r="AR10" s="77"/>
      <c r="AS10" s="85"/>
      <c r="AT10" s="85"/>
      <c r="AU10" s="75"/>
      <c r="AV10" s="75"/>
      <c r="AW10" s="82"/>
      <c r="AX10" s="75"/>
      <c r="AY10" s="75"/>
      <c r="AZ10" s="75"/>
      <c r="BA10" s="78"/>
      <c r="BB10" s="91"/>
      <c r="BC10" s="93"/>
      <c r="BD10" s="87"/>
      <c r="BE10" s="89"/>
      <c r="BF10" s="89"/>
      <c r="BG10" s="90"/>
    </row>
    <row r="11" spans="1:59">
      <c r="A11" s="74"/>
      <c r="B11" s="105" t="s">
        <v>262</v>
      </c>
      <c r="C11" s="105" t="s">
        <v>342</v>
      </c>
      <c r="D11" s="140" t="s">
        <v>374</v>
      </c>
      <c r="E11" s="49">
        <v>514</v>
      </c>
      <c r="F11" s="49">
        <v>19799</v>
      </c>
      <c r="G11" s="49"/>
      <c r="H11" s="49"/>
      <c r="I11" s="79">
        <v>44744</v>
      </c>
      <c r="J11" s="79">
        <v>44764</v>
      </c>
      <c r="K11" s="79">
        <v>44876</v>
      </c>
      <c r="L11" s="49" t="s">
        <v>344</v>
      </c>
      <c r="M11" s="77" t="s">
        <v>345</v>
      </c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>
        <v>8.1999999999999993</v>
      </c>
      <c r="AD11" s="78"/>
      <c r="AE11" s="78"/>
      <c r="AF11" s="78">
        <v>3321</v>
      </c>
      <c r="AG11" s="78"/>
      <c r="AH11" s="49" t="s">
        <v>375</v>
      </c>
      <c r="AI11" s="49" t="s">
        <v>366</v>
      </c>
      <c r="AJ11" s="49" t="s">
        <v>367</v>
      </c>
      <c r="AK11" s="49" t="s">
        <v>349</v>
      </c>
      <c r="AL11" s="81">
        <v>44789</v>
      </c>
      <c r="AM11" s="82" t="s">
        <v>348</v>
      </c>
      <c r="AN11" s="83" t="s">
        <v>349</v>
      </c>
      <c r="AO11" s="78"/>
      <c r="AP11" s="81">
        <v>44793</v>
      </c>
      <c r="AQ11" s="82" t="s">
        <v>348</v>
      </c>
      <c r="AR11" s="77" t="s">
        <v>376</v>
      </c>
      <c r="AS11" s="6" t="s">
        <v>351</v>
      </c>
      <c r="AT11" s="85"/>
      <c r="AU11" s="53"/>
      <c r="AV11" s="75" t="s">
        <v>377</v>
      </c>
      <c r="AW11" s="82">
        <v>6.4</v>
      </c>
      <c r="AX11" s="75">
        <v>191</v>
      </c>
      <c r="AY11" s="75">
        <v>20</v>
      </c>
      <c r="AZ11" s="75">
        <v>15</v>
      </c>
      <c r="BA11" s="78"/>
      <c r="BB11" s="91" t="s">
        <v>369</v>
      </c>
      <c r="BC11" s="87" t="s">
        <v>378</v>
      </c>
      <c r="BD11" s="87" t="s">
        <v>379</v>
      </c>
      <c r="BE11" s="88">
        <v>44789</v>
      </c>
      <c r="BF11" s="89" t="s">
        <v>348</v>
      </c>
      <c r="BG11" s="90" t="s">
        <v>355</v>
      </c>
    </row>
    <row r="12" spans="1:59">
      <c r="A12" s="74"/>
      <c r="B12" s="105"/>
      <c r="C12" s="105"/>
      <c r="D12" s="140"/>
      <c r="E12" s="49" t="s">
        <v>356</v>
      </c>
      <c r="F12" s="49">
        <v>468</v>
      </c>
      <c r="G12" s="49"/>
      <c r="H12" s="49"/>
      <c r="I12" s="79">
        <v>44744</v>
      </c>
      <c r="J12" s="79">
        <v>44764</v>
      </c>
      <c r="K12" s="79">
        <v>44876</v>
      </c>
      <c r="L12" s="49" t="s">
        <v>344</v>
      </c>
      <c r="M12" s="77" t="s">
        <v>345</v>
      </c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>
        <v>7.89</v>
      </c>
      <c r="AD12" s="78"/>
      <c r="AE12" s="78"/>
      <c r="AF12" s="78">
        <v>3195</v>
      </c>
      <c r="AG12" s="78"/>
      <c r="AH12" s="49" t="s">
        <v>375</v>
      </c>
      <c r="AI12" s="49" t="s">
        <v>366</v>
      </c>
      <c r="AJ12" s="49" t="s">
        <v>367</v>
      </c>
      <c r="AK12" s="49" t="s">
        <v>349</v>
      </c>
      <c r="AL12" s="81">
        <v>44789</v>
      </c>
      <c r="AM12" s="82" t="s">
        <v>348</v>
      </c>
      <c r="AN12" s="83" t="s">
        <v>349</v>
      </c>
      <c r="AO12" s="78"/>
      <c r="AP12" s="81">
        <v>44793</v>
      </c>
      <c r="AQ12" s="82" t="s">
        <v>348</v>
      </c>
      <c r="AR12" s="77" t="s">
        <v>380</v>
      </c>
      <c r="AS12" s="85"/>
      <c r="AT12" s="85"/>
      <c r="AU12" s="53"/>
      <c r="AV12" s="75" t="s">
        <v>381</v>
      </c>
      <c r="AW12" s="82">
        <v>6</v>
      </c>
      <c r="AX12" s="75">
        <v>173</v>
      </c>
      <c r="AY12" s="75">
        <v>20</v>
      </c>
      <c r="AZ12" s="75">
        <v>15</v>
      </c>
      <c r="BA12" s="78"/>
      <c r="BB12" s="91" t="s">
        <v>369</v>
      </c>
      <c r="BC12" s="87" t="s">
        <v>378</v>
      </c>
      <c r="BD12" s="87" t="s">
        <v>379</v>
      </c>
      <c r="BE12" s="88">
        <v>44789</v>
      </c>
      <c r="BF12" s="89" t="s">
        <v>348</v>
      </c>
      <c r="BG12" s="90" t="s">
        <v>355</v>
      </c>
    </row>
    <row r="13" spans="1:59">
      <c r="A13" s="74"/>
      <c r="B13" s="147" t="s">
        <v>262</v>
      </c>
      <c r="C13" s="105" t="s">
        <v>342</v>
      </c>
      <c r="D13" s="140" t="s">
        <v>382</v>
      </c>
      <c r="E13" s="49">
        <v>515</v>
      </c>
      <c r="F13" s="49">
        <v>19799</v>
      </c>
      <c r="G13" s="49"/>
      <c r="H13" s="49"/>
      <c r="I13" s="79">
        <v>44739</v>
      </c>
      <c r="J13" s="79">
        <v>44757</v>
      </c>
      <c r="K13" s="49"/>
      <c r="L13" s="92" t="s">
        <v>372</v>
      </c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5"/>
      <c r="AI13" s="49"/>
      <c r="AJ13" s="75"/>
      <c r="AK13" s="75"/>
      <c r="AL13" s="81"/>
      <c r="AM13" s="82"/>
      <c r="AN13" s="83"/>
      <c r="AO13" s="78"/>
      <c r="AP13" s="81"/>
      <c r="AQ13" s="82"/>
      <c r="AR13" s="78"/>
      <c r="AS13" s="6"/>
      <c r="AT13" s="85"/>
      <c r="AU13" s="75"/>
      <c r="AV13" s="75"/>
      <c r="AW13" s="75"/>
      <c r="AX13" s="75"/>
      <c r="AY13" s="75"/>
      <c r="AZ13" s="75"/>
      <c r="BA13" s="78"/>
      <c r="BB13" s="91"/>
      <c r="BC13" s="87"/>
      <c r="BD13" s="87"/>
      <c r="BE13" s="88"/>
      <c r="BF13" s="89"/>
      <c r="BG13" s="90"/>
    </row>
    <row r="14" spans="1:59">
      <c r="A14" s="74"/>
      <c r="B14" s="147"/>
      <c r="C14" s="105"/>
      <c r="D14" s="140"/>
      <c r="E14" s="49" t="s">
        <v>356</v>
      </c>
      <c r="F14" s="49">
        <v>468</v>
      </c>
      <c r="G14" s="49"/>
      <c r="H14" s="49"/>
      <c r="I14" s="79">
        <v>44739</v>
      </c>
      <c r="J14" s="79">
        <v>44757</v>
      </c>
      <c r="K14" s="49"/>
      <c r="L14" s="75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5"/>
      <c r="AI14" s="49"/>
      <c r="AJ14" s="49"/>
      <c r="AK14" s="49"/>
      <c r="AL14" s="82"/>
      <c r="AM14" s="82"/>
      <c r="AN14" s="83"/>
      <c r="AO14" s="78"/>
      <c r="AP14" s="82"/>
      <c r="AQ14" s="82"/>
      <c r="AR14" s="78"/>
      <c r="AS14" s="85"/>
      <c r="AT14" s="85"/>
      <c r="AU14" s="75"/>
      <c r="AV14" s="75"/>
      <c r="AW14" s="75"/>
      <c r="AX14" s="75"/>
      <c r="AY14" s="75"/>
      <c r="AZ14" s="75"/>
      <c r="BA14" s="78"/>
      <c r="BB14" s="91"/>
      <c r="BC14" s="87"/>
      <c r="BD14" s="87"/>
      <c r="BE14" s="88"/>
      <c r="BF14" s="89"/>
      <c r="BG14" s="90"/>
    </row>
    <row r="15" spans="1:59">
      <c r="A15" s="74"/>
      <c r="B15" s="105" t="s">
        <v>262</v>
      </c>
      <c r="C15" s="105" t="s">
        <v>342</v>
      </c>
      <c r="D15" s="140" t="s">
        <v>383</v>
      </c>
      <c r="E15" s="49">
        <v>1064</v>
      </c>
      <c r="F15" s="49" t="s">
        <v>384</v>
      </c>
      <c r="G15" s="49"/>
      <c r="H15" s="49"/>
      <c r="I15" s="79">
        <v>44732</v>
      </c>
      <c r="J15" s="79">
        <v>44761</v>
      </c>
      <c r="K15" s="79">
        <v>44723</v>
      </c>
      <c r="L15" s="49" t="s">
        <v>385</v>
      </c>
      <c r="M15" s="77" t="s">
        <v>345</v>
      </c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>
        <v>8.5</v>
      </c>
      <c r="AD15" s="78"/>
      <c r="AE15" s="78"/>
      <c r="AF15" s="78">
        <v>3442</v>
      </c>
      <c r="AG15" s="78"/>
      <c r="AH15" s="76">
        <v>44572</v>
      </c>
      <c r="AI15" s="49" t="s">
        <v>366</v>
      </c>
      <c r="AJ15" s="49" t="s">
        <v>367</v>
      </c>
      <c r="AK15" s="49" t="s">
        <v>349</v>
      </c>
      <c r="AL15" s="81">
        <v>44805</v>
      </c>
      <c r="AM15" s="82" t="s">
        <v>348</v>
      </c>
      <c r="AN15" s="83" t="s">
        <v>349</v>
      </c>
      <c r="AO15" s="78"/>
      <c r="AP15" s="81">
        <v>44806</v>
      </c>
      <c r="AQ15" s="82" t="s">
        <v>386</v>
      </c>
      <c r="AR15" s="77" t="s">
        <v>387</v>
      </c>
      <c r="AS15" s="6" t="s">
        <v>388</v>
      </c>
      <c r="AT15" s="6"/>
      <c r="AU15" s="75"/>
      <c r="AV15" s="75" t="s">
        <v>389</v>
      </c>
      <c r="AW15" s="75">
        <v>4.7</v>
      </c>
      <c r="AX15" s="75">
        <v>170</v>
      </c>
      <c r="AY15" s="75">
        <v>15</v>
      </c>
      <c r="AZ15" s="75">
        <v>15</v>
      </c>
      <c r="BA15" s="78"/>
      <c r="BB15" s="91" t="s">
        <v>369</v>
      </c>
      <c r="BC15" s="87" t="s">
        <v>378</v>
      </c>
      <c r="BD15" s="87" t="s">
        <v>379</v>
      </c>
      <c r="BE15" s="88">
        <v>44805</v>
      </c>
      <c r="BF15" s="89" t="s">
        <v>348</v>
      </c>
      <c r="BG15" s="90" t="s">
        <v>355</v>
      </c>
    </row>
    <row r="16" spans="1:59">
      <c r="A16" s="74"/>
      <c r="B16" s="105"/>
      <c r="C16" s="105"/>
      <c r="D16" s="140"/>
      <c r="E16" s="49" t="s">
        <v>356</v>
      </c>
      <c r="F16" s="49" t="s">
        <v>390</v>
      </c>
      <c r="G16" s="49"/>
      <c r="H16" s="49"/>
      <c r="I16" s="79">
        <v>44732</v>
      </c>
      <c r="J16" s="79">
        <v>44761</v>
      </c>
      <c r="K16" s="79">
        <v>44723</v>
      </c>
      <c r="L16" s="49" t="s">
        <v>385</v>
      </c>
      <c r="M16" s="77" t="s">
        <v>345</v>
      </c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>
        <v>6.98</v>
      </c>
      <c r="AD16" s="78"/>
      <c r="AE16" s="78"/>
      <c r="AF16" s="78">
        <v>2826</v>
      </c>
      <c r="AG16" s="78"/>
      <c r="AH16" s="76">
        <v>44572</v>
      </c>
      <c r="AI16" s="49" t="s">
        <v>366</v>
      </c>
      <c r="AJ16" s="49" t="s">
        <v>367</v>
      </c>
      <c r="AK16" s="49" t="s">
        <v>349</v>
      </c>
      <c r="AL16" s="81">
        <v>44805</v>
      </c>
      <c r="AM16" s="82" t="s">
        <v>348</v>
      </c>
      <c r="AN16" s="83" t="s">
        <v>349</v>
      </c>
      <c r="AO16" s="78"/>
      <c r="AP16" s="81">
        <v>44806</v>
      </c>
      <c r="AQ16" s="82" t="s">
        <v>386</v>
      </c>
      <c r="AR16" s="77" t="s">
        <v>391</v>
      </c>
      <c r="AS16" s="85"/>
      <c r="AT16" s="85"/>
      <c r="AU16" s="75"/>
      <c r="AV16" s="75" t="s">
        <v>392</v>
      </c>
      <c r="AW16" s="75">
        <v>4.0999999999999996</v>
      </c>
      <c r="AX16" s="75">
        <v>140</v>
      </c>
      <c r="AY16" s="75">
        <v>15</v>
      </c>
      <c r="AZ16" s="75">
        <v>15</v>
      </c>
      <c r="BA16" s="78"/>
      <c r="BB16" s="91" t="s">
        <v>369</v>
      </c>
      <c r="BC16" s="87" t="s">
        <v>378</v>
      </c>
      <c r="BD16" s="87" t="s">
        <v>379</v>
      </c>
      <c r="BE16" s="88">
        <v>44805</v>
      </c>
      <c r="BF16" s="89" t="s">
        <v>348</v>
      </c>
      <c r="BG16" s="90" t="s">
        <v>355</v>
      </c>
    </row>
    <row r="17" spans="2:59">
      <c r="B17" s="105" t="s">
        <v>262</v>
      </c>
      <c r="C17" s="105" t="s">
        <v>342</v>
      </c>
      <c r="D17" s="140" t="s">
        <v>393</v>
      </c>
      <c r="E17" s="49">
        <v>1065</v>
      </c>
      <c r="F17" s="49" t="s">
        <v>384</v>
      </c>
      <c r="G17" s="49"/>
      <c r="H17" s="49"/>
      <c r="I17" s="79">
        <v>44739</v>
      </c>
      <c r="J17" s="79">
        <v>44757</v>
      </c>
      <c r="K17" s="49"/>
      <c r="L17" s="49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79">
        <v>44631</v>
      </c>
      <c r="AI17" s="49" t="s">
        <v>344</v>
      </c>
      <c r="AJ17" s="83">
        <v>0.1</v>
      </c>
      <c r="AK17" s="49" t="s">
        <v>263</v>
      </c>
      <c r="AL17" s="81">
        <v>44819</v>
      </c>
      <c r="AM17" s="82" t="s">
        <v>348</v>
      </c>
      <c r="AN17" s="83" t="s">
        <v>349</v>
      </c>
      <c r="AO17" s="2"/>
      <c r="AP17" s="81">
        <v>44779</v>
      </c>
      <c r="AQ17" s="82" t="s">
        <v>348</v>
      </c>
      <c r="AR17" s="77" t="s">
        <v>368</v>
      </c>
      <c r="AS17" s="6" t="s">
        <v>388</v>
      </c>
      <c r="AT17" s="6"/>
      <c r="AU17" s="49"/>
      <c r="AV17" s="49" t="s">
        <v>394</v>
      </c>
      <c r="AW17" s="49">
        <v>5.2</v>
      </c>
      <c r="AX17" s="49">
        <v>162</v>
      </c>
      <c r="AY17" s="75">
        <v>15</v>
      </c>
      <c r="AZ17" s="75">
        <v>15</v>
      </c>
      <c r="BA17" s="2"/>
      <c r="BB17" s="91" t="s">
        <v>395</v>
      </c>
      <c r="BC17" s="87" t="s">
        <v>348</v>
      </c>
      <c r="BD17" s="87" t="s">
        <v>355</v>
      </c>
      <c r="BE17" s="88">
        <v>44757</v>
      </c>
      <c r="BF17" s="89" t="s">
        <v>348</v>
      </c>
      <c r="BG17" s="90" t="s">
        <v>396</v>
      </c>
    </row>
    <row r="18" spans="2:59">
      <c r="B18" s="105"/>
      <c r="C18" s="105"/>
      <c r="D18" s="140"/>
      <c r="E18" s="49" t="s">
        <v>356</v>
      </c>
      <c r="F18" s="49" t="s">
        <v>397</v>
      </c>
      <c r="G18" s="49"/>
      <c r="H18" s="49"/>
      <c r="I18" s="79">
        <v>44739</v>
      </c>
      <c r="J18" s="79">
        <v>44757</v>
      </c>
      <c r="K18" s="49"/>
      <c r="L18" s="49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79">
        <v>44631</v>
      </c>
      <c r="AI18" s="49" t="s">
        <v>344</v>
      </c>
      <c r="AJ18" s="83">
        <v>0.25</v>
      </c>
      <c r="AK18" s="49" t="s">
        <v>263</v>
      </c>
      <c r="AL18" s="81">
        <v>44819</v>
      </c>
      <c r="AM18" s="82" t="s">
        <v>348</v>
      </c>
      <c r="AN18" s="83" t="s">
        <v>349</v>
      </c>
      <c r="AO18" s="2"/>
      <c r="AP18" s="81">
        <v>44779</v>
      </c>
      <c r="AQ18" s="82" t="s">
        <v>348</v>
      </c>
      <c r="AR18" s="77" t="s">
        <v>368</v>
      </c>
      <c r="AS18" s="6"/>
      <c r="AT18" s="6"/>
      <c r="AU18" s="49"/>
      <c r="AV18" s="49" t="s">
        <v>398</v>
      </c>
      <c r="AW18" s="49">
        <v>4</v>
      </c>
      <c r="AX18" s="49">
        <v>138</v>
      </c>
      <c r="AY18" s="75">
        <v>15</v>
      </c>
      <c r="AZ18" s="75">
        <v>15</v>
      </c>
      <c r="BA18" s="2"/>
      <c r="BB18" s="91" t="s">
        <v>395</v>
      </c>
      <c r="BC18" s="87" t="s">
        <v>348</v>
      </c>
      <c r="BD18" s="87" t="s">
        <v>355</v>
      </c>
      <c r="BE18" s="88">
        <v>44757</v>
      </c>
      <c r="BF18" s="89" t="s">
        <v>348</v>
      </c>
      <c r="BG18" s="90" t="s">
        <v>396</v>
      </c>
    </row>
    <row r="19" spans="2:59">
      <c r="B19" s="105" t="s">
        <v>262</v>
      </c>
      <c r="C19" s="105" t="s">
        <v>342</v>
      </c>
      <c r="D19" s="140" t="s">
        <v>399</v>
      </c>
      <c r="E19" s="49">
        <v>1066</v>
      </c>
      <c r="F19" s="49" t="s">
        <v>384</v>
      </c>
      <c r="G19" s="49"/>
      <c r="H19" s="49"/>
      <c r="I19" s="79">
        <v>44742</v>
      </c>
      <c r="J19" s="79">
        <v>44761</v>
      </c>
      <c r="K19" s="49"/>
      <c r="L19" s="49"/>
      <c r="M19" s="77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79">
        <v>44662</v>
      </c>
      <c r="AI19" s="49" t="s">
        <v>344</v>
      </c>
      <c r="AJ19" s="49" t="s">
        <v>367</v>
      </c>
      <c r="AK19" s="49" t="s">
        <v>349</v>
      </c>
      <c r="AL19" s="81">
        <v>44776</v>
      </c>
      <c r="AM19" s="82" t="s">
        <v>348</v>
      </c>
      <c r="AN19" s="83" t="s">
        <v>349</v>
      </c>
      <c r="AO19" s="2"/>
      <c r="AP19" s="81">
        <v>44789</v>
      </c>
      <c r="AQ19" s="82" t="s">
        <v>348</v>
      </c>
      <c r="AR19" s="77" t="s">
        <v>400</v>
      </c>
      <c r="AS19" s="6" t="s">
        <v>388</v>
      </c>
      <c r="AT19" s="6"/>
      <c r="AU19" s="49"/>
      <c r="AV19" s="49" t="s">
        <v>401</v>
      </c>
      <c r="AW19" s="49">
        <v>5.3</v>
      </c>
      <c r="AX19" s="49">
        <v>155</v>
      </c>
      <c r="AY19" s="75">
        <v>15</v>
      </c>
      <c r="AZ19" s="75">
        <v>15</v>
      </c>
      <c r="BA19" s="2"/>
      <c r="BB19" s="91" t="s">
        <v>402</v>
      </c>
      <c r="BC19" s="87" t="s">
        <v>348</v>
      </c>
      <c r="BD19" s="93" t="s">
        <v>355</v>
      </c>
      <c r="BE19" s="88">
        <v>44776</v>
      </c>
      <c r="BF19" s="89" t="s">
        <v>386</v>
      </c>
      <c r="BG19" s="90" t="s">
        <v>355</v>
      </c>
    </row>
    <row r="20" spans="2:59">
      <c r="B20" s="105"/>
      <c r="C20" s="105"/>
      <c r="D20" s="140"/>
      <c r="E20" s="49" t="s">
        <v>356</v>
      </c>
      <c r="F20" s="49" t="s">
        <v>403</v>
      </c>
      <c r="G20" s="49"/>
      <c r="H20" s="49"/>
      <c r="I20" s="79">
        <v>44742</v>
      </c>
      <c r="J20" s="79">
        <v>44761</v>
      </c>
      <c r="K20" s="49"/>
      <c r="L20" s="49"/>
      <c r="M20" s="77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79">
        <v>44662</v>
      </c>
      <c r="AI20" s="49" t="s">
        <v>344</v>
      </c>
      <c r="AJ20" s="49" t="s">
        <v>367</v>
      </c>
      <c r="AK20" s="49" t="s">
        <v>349</v>
      </c>
      <c r="AL20" s="81">
        <v>44776</v>
      </c>
      <c r="AM20" s="82" t="s">
        <v>348</v>
      </c>
      <c r="AN20" s="83" t="s">
        <v>349</v>
      </c>
      <c r="AO20" s="2"/>
      <c r="AP20" s="81">
        <v>44789</v>
      </c>
      <c r="AQ20" s="82" t="s">
        <v>348</v>
      </c>
      <c r="AR20" s="77" t="s">
        <v>404</v>
      </c>
      <c r="AS20" s="6"/>
      <c r="AT20" s="6"/>
      <c r="AU20" s="49"/>
      <c r="AV20" s="49" t="s">
        <v>405</v>
      </c>
      <c r="AW20" s="49">
        <v>4.0999999999999996</v>
      </c>
      <c r="AX20" s="49">
        <v>129</v>
      </c>
      <c r="AY20" s="75">
        <v>15</v>
      </c>
      <c r="AZ20" s="75">
        <v>15</v>
      </c>
      <c r="BA20" s="2"/>
      <c r="BB20" s="91" t="s">
        <v>402</v>
      </c>
      <c r="BC20" s="87" t="s">
        <v>348</v>
      </c>
      <c r="BD20" s="93" t="s">
        <v>355</v>
      </c>
      <c r="BE20" s="88">
        <v>44776</v>
      </c>
      <c r="BF20" s="89" t="s">
        <v>386</v>
      </c>
      <c r="BG20" s="90" t="s">
        <v>355</v>
      </c>
    </row>
    <row r="21" spans="2:59">
      <c r="B21" s="105" t="s">
        <v>262</v>
      </c>
      <c r="C21" s="105" t="s">
        <v>342</v>
      </c>
      <c r="D21" s="140" t="s">
        <v>406</v>
      </c>
      <c r="E21" s="75">
        <v>1067</v>
      </c>
      <c r="F21" s="49" t="s">
        <v>384</v>
      </c>
      <c r="G21" s="75"/>
      <c r="H21" s="75"/>
      <c r="I21" s="79">
        <v>44740</v>
      </c>
      <c r="J21" s="79">
        <v>44758</v>
      </c>
      <c r="K21" s="49" t="s">
        <v>407</v>
      </c>
      <c r="L21" s="49" t="s">
        <v>344</v>
      </c>
      <c r="M21" s="77" t="s">
        <v>345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>
        <v>8.6999999999999993</v>
      </c>
      <c r="AD21" s="2"/>
      <c r="AE21" s="2"/>
      <c r="AF21" s="2">
        <v>3559</v>
      </c>
      <c r="AG21" s="2"/>
      <c r="AH21" s="79">
        <v>44631</v>
      </c>
      <c r="AI21" s="49" t="s">
        <v>344</v>
      </c>
      <c r="AJ21" s="49" t="s">
        <v>367</v>
      </c>
      <c r="AK21" s="49" t="s">
        <v>349</v>
      </c>
      <c r="AL21" s="81">
        <v>44779</v>
      </c>
      <c r="AM21" s="82" t="s">
        <v>348</v>
      </c>
      <c r="AN21" s="83" t="s">
        <v>349</v>
      </c>
      <c r="AO21" s="2"/>
      <c r="AP21" s="81">
        <v>44797</v>
      </c>
      <c r="AQ21" s="82" t="s">
        <v>348</v>
      </c>
      <c r="AR21" s="2" t="s">
        <v>408</v>
      </c>
      <c r="AS21" s="6" t="s">
        <v>388</v>
      </c>
      <c r="AT21" s="6"/>
      <c r="AU21" s="49"/>
      <c r="AV21" s="49" t="s">
        <v>409</v>
      </c>
      <c r="AW21" s="49">
        <v>5.7</v>
      </c>
      <c r="AX21" s="49">
        <v>188</v>
      </c>
      <c r="AY21" s="75">
        <v>15</v>
      </c>
      <c r="AZ21" s="75">
        <v>15</v>
      </c>
      <c r="BA21" s="2"/>
      <c r="BB21" s="91" t="s">
        <v>410</v>
      </c>
      <c r="BC21" s="87" t="s">
        <v>386</v>
      </c>
      <c r="BD21" s="87" t="s">
        <v>355</v>
      </c>
      <c r="BE21" s="88">
        <v>44779</v>
      </c>
      <c r="BF21" s="89" t="s">
        <v>348</v>
      </c>
      <c r="BG21" s="90" t="s">
        <v>355</v>
      </c>
    </row>
    <row r="22" spans="2:59">
      <c r="B22" s="105"/>
      <c r="C22" s="105"/>
      <c r="D22" s="140"/>
      <c r="E22" s="49" t="s">
        <v>356</v>
      </c>
      <c r="F22" s="49" t="s">
        <v>390</v>
      </c>
      <c r="G22" s="75"/>
      <c r="H22" s="75"/>
      <c r="I22" s="79">
        <v>44740</v>
      </c>
      <c r="J22" s="79">
        <v>44758</v>
      </c>
      <c r="K22" s="49" t="s">
        <v>407</v>
      </c>
      <c r="L22" s="49" t="s">
        <v>344</v>
      </c>
      <c r="M22" s="77" t="s">
        <v>345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>
        <v>7.99</v>
      </c>
      <c r="AD22" s="2"/>
      <c r="AE22" s="2"/>
      <c r="AF22" s="2">
        <v>3235</v>
      </c>
      <c r="AG22" s="2"/>
      <c r="AH22" s="79">
        <v>44631</v>
      </c>
      <c r="AI22" s="49" t="s">
        <v>344</v>
      </c>
      <c r="AJ22" s="49" t="s">
        <v>367</v>
      </c>
      <c r="AK22" s="49" t="s">
        <v>349</v>
      </c>
      <c r="AL22" s="81">
        <v>44779</v>
      </c>
      <c r="AM22" s="82" t="s">
        <v>348</v>
      </c>
      <c r="AN22" s="83" t="s">
        <v>349</v>
      </c>
      <c r="AO22" s="2"/>
      <c r="AP22" s="81">
        <v>44797</v>
      </c>
      <c r="AQ22" s="82" t="s">
        <v>348</v>
      </c>
      <c r="AR22" s="2" t="s">
        <v>411</v>
      </c>
      <c r="AS22" s="6"/>
      <c r="AT22" s="6"/>
      <c r="AU22" s="49"/>
      <c r="AV22" s="49" t="s">
        <v>412</v>
      </c>
      <c r="AW22" s="49">
        <v>4.5</v>
      </c>
      <c r="AX22" s="49">
        <v>128</v>
      </c>
      <c r="AY22" s="75">
        <v>15</v>
      </c>
      <c r="AZ22" s="75">
        <v>15</v>
      </c>
      <c r="BA22" s="2"/>
      <c r="BB22" s="91" t="s">
        <v>410</v>
      </c>
      <c r="BC22" s="87" t="s">
        <v>386</v>
      </c>
      <c r="BD22" s="93" t="s">
        <v>355</v>
      </c>
      <c r="BE22" s="88">
        <v>44779</v>
      </c>
      <c r="BF22" s="89" t="s">
        <v>348</v>
      </c>
      <c r="BG22" s="90" t="s">
        <v>355</v>
      </c>
    </row>
    <row r="23" spans="2:59" ht="15" customHeight="1">
      <c r="B23" s="105" t="s">
        <v>262</v>
      </c>
      <c r="C23" s="105" t="s">
        <v>342</v>
      </c>
      <c r="D23" s="140" t="s">
        <v>383</v>
      </c>
      <c r="E23" s="49">
        <v>1068</v>
      </c>
      <c r="F23" s="49" t="s">
        <v>384</v>
      </c>
      <c r="G23" s="49"/>
      <c r="H23" s="49"/>
      <c r="I23" s="79">
        <v>44732</v>
      </c>
      <c r="J23" s="79">
        <v>44761</v>
      </c>
      <c r="K23" s="79">
        <v>44723</v>
      </c>
      <c r="L23" s="49" t="s">
        <v>385</v>
      </c>
      <c r="M23" s="77" t="s">
        <v>345</v>
      </c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>
        <v>8.5</v>
      </c>
      <c r="AD23" s="78"/>
      <c r="AE23" s="78"/>
      <c r="AF23" s="78">
        <v>3442</v>
      </c>
      <c r="AG23" s="2"/>
      <c r="AH23" s="76">
        <v>44572</v>
      </c>
      <c r="AI23" s="49" t="s">
        <v>366</v>
      </c>
      <c r="AJ23" s="49" t="s">
        <v>367</v>
      </c>
      <c r="AK23" s="49" t="s">
        <v>349</v>
      </c>
      <c r="AL23" s="81">
        <v>44805</v>
      </c>
      <c r="AM23" s="82" t="s">
        <v>348</v>
      </c>
      <c r="AN23" s="83" t="s">
        <v>349</v>
      </c>
      <c r="AO23" s="2"/>
      <c r="AP23" s="81">
        <v>44806</v>
      </c>
      <c r="AQ23" s="82" t="s">
        <v>386</v>
      </c>
      <c r="AR23" s="77" t="s">
        <v>387</v>
      </c>
      <c r="AS23" s="6" t="s">
        <v>388</v>
      </c>
      <c r="AT23" s="6"/>
      <c r="AU23" s="49"/>
      <c r="AV23" s="75" t="s">
        <v>389</v>
      </c>
      <c r="AW23" s="75">
        <v>4.7</v>
      </c>
      <c r="AX23" s="75">
        <v>170</v>
      </c>
      <c r="AY23" s="75">
        <v>15</v>
      </c>
      <c r="AZ23" s="75">
        <v>15</v>
      </c>
      <c r="BA23" s="2"/>
      <c r="BB23" s="91" t="s">
        <v>369</v>
      </c>
      <c r="BC23" s="87" t="s">
        <v>378</v>
      </c>
      <c r="BD23" s="87" t="s">
        <v>379</v>
      </c>
      <c r="BE23" s="88">
        <v>44805</v>
      </c>
      <c r="BF23" s="89" t="s">
        <v>348</v>
      </c>
      <c r="BG23" s="90" t="s">
        <v>355</v>
      </c>
    </row>
    <row r="24" spans="2:59">
      <c r="B24" s="105"/>
      <c r="C24" s="105"/>
      <c r="D24" s="140"/>
      <c r="E24" s="49" t="s">
        <v>356</v>
      </c>
      <c r="F24" s="49" t="s">
        <v>390</v>
      </c>
      <c r="G24" s="49"/>
      <c r="H24" s="49"/>
      <c r="I24" s="79">
        <v>44732</v>
      </c>
      <c r="J24" s="79">
        <v>44761</v>
      </c>
      <c r="K24" s="79">
        <v>44723</v>
      </c>
      <c r="L24" s="49" t="s">
        <v>385</v>
      </c>
      <c r="M24" s="77" t="s">
        <v>345</v>
      </c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>
        <v>6.98</v>
      </c>
      <c r="AD24" s="78"/>
      <c r="AE24" s="78"/>
      <c r="AF24" s="78">
        <v>2826</v>
      </c>
      <c r="AG24" s="2"/>
      <c r="AH24" s="76">
        <v>44572</v>
      </c>
      <c r="AI24" s="49" t="s">
        <v>366</v>
      </c>
      <c r="AJ24" s="49" t="s">
        <v>367</v>
      </c>
      <c r="AK24" s="49" t="s">
        <v>349</v>
      </c>
      <c r="AL24" s="81">
        <v>44805</v>
      </c>
      <c r="AM24" s="82" t="s">
        <v>348</v>
      </c>
      <c r="AN24" s="83" t="s">
        <v>349</v>
      </c>
      <c r="AO24" s="2"/>
      <c r="AP24" s="81">
        <v>44806</v>
      </c>
      <c r="AQ24" s="86" t="s">
        <v>386</v>
      </c>
      <c r="AR24" s="77" t="s">
        <v>391</v>
      </c>
      <c r="AS24" s="6"/>
      <c r="AT24" s="6"/>
      <c r="AU24" s="49"/>
      <c r="AV24" s="75" t="s">
        <v>392</v>
      </c>
      <c r="AW24" s="75">
        <v>4.0999999999999996</v>
      </c>
      <c r="AX24" s="75">
        <v>140</v>
      </c>
      <c r="AY24" s="75">
        <v>15</v>
      </c>
      <c r="AZ24" s="75">
        <v>15</v>
      </c>
      <c r="BA24" s="2"/>
      <c r="BB24" s="91" t="s">
        <v>369</v>
      </c>
      <c r="BC24" s="87" t="s">
        <v>378</v>
      </c>
      <c r="BD24" s="87" t="s">
        <v>379</v>
      </c>
      <c r="BE24" s="88">
        <v>44805</v>
      </c>
      <c r="BF24" s="89" t="s">
        <v>348</v>
      </c>
      <c r="BG24" s="90" t="s">
        <v>355</v>
      </c>
    </row>
    <row r="25" spans="2:59">
      <c r="B25" s="105" t="s">
        <v>262</v>
      </c>
      <c r="C25" s="105" t="s">
        <v>342</v>
      </c>
      <c r="D25" s="140" t="s">
        <v>413</v>
      </c>
      <c r="E25" s="75">
        <v>1069</v>
      </c>
      <c r="F25" s="49" t="s">
        <v>384</v>
      </c>
      <c r="G25" s="75"/>
      <c r="H25" s="75"/>
      <c r="I25" s="79">
        <v>44741</v>
      </c>
      <c r="J25" s="79">
        <v>44776</v>
      </c>
      <c r="K25" s="79"/>
      <c r="L25" s="49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79">
        <v>44723</v>
      </c>
      <c r="AI25" s="49" t="s">
        <v>344</v>
      </c>
      <c r="AJ25" s="83">
        <v>0.3</v>
      </c>
      <c r="AK25" s="49" t="s">
        <v>263</v>
      </c>
      <c r="AL25" s="81">
        <v>44771</v>
      </c>
      <c r="AM25" s="82" t="s">
        <v>348</v>
      </c>
      <c r="AN25" s="83" t="s">
        <v>349</v>
      </c>
      <c r="AO25" s="2"/>
      <c r="AP25" s="81">
        <v>44800</v>
      </c>
      <c r="AQ25" s="82" t="s">
        <v>348</v>
      </c>
      <c r="AR25" s="2" t="s">
        <v>408</v>
      </c>
      <c r="AS25" s="6" t="s">
        <v>388</v>
      </c>
      <c r="AT25" s="6"/>
      <c r="AU25" s="49"/>
      <c r="AV25" s="49" t="s">
        <v>394</v>
      </c>
      <c r="AW25" s="49">
        <v>5.3</v>
      </c>
      <c r="AX25" s="49">
        <v>182</v>
      </c>
      <c r="AY25" s="75">
        <v>15</v>
      </c>
      <c r="AZ25" s="75">
        <v>15</v>
      </c>
      <c r="BA25" s="2"/>
      <c r="BB25" s="91" t="s">
        <v>369</v>
      </c>
      <c r="BC25" s="87" t="s">
        <v>348</v>
      </c>
      <c r="BD25" s="87" t="s">
        <v>355</v>
      </c>
      <c r="BE25" s="88">
        <v>44805</v>
      </c>
      <c r="BF25" s="89" t="s">
        <v>348</v>
      </c>
      <c r="BG25" s="90" t="s">
        <v>355</v>
      </c>
    </row>
    <row r="26" spans="2:59">
      <c r="B26" s="105"/>
      <c r="C26" s="105"/>
      <c r="D26" s="140"/>
      <c r="E26" s="49" t="s">
        <v>356</v>
      </c>
      <c r="F26" s="49" t="s">
        <v>390</v>
      </c>
      <c r="G26" s="75"/>
      <c r="H26" s="75"/>
      <c r="I26" s="79">
        <v>44741</v>
      </c>
      <c r="J26" s="79">
        <v>44776</v>
      </c>
      <c r="K26" s="49"/>
      <c r="L26" s="49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79">
        <v>44723</v>
      </c>
      <c r="AI26" s="49" t="s">
        <v>344</v>
      </c>
      <c r="AJ26" s="83">
        <v>0.4</v>
      </c>
      <c r="AK26" s="49" t="s">
        <v>263</v>
      </c>
      <c r="AL26" s="81">
        <v>44771</v>
      </c>
      <c r="AM26" s="82" t="s">
        <v>348</v>
      </c>
      <c r="AN26" s="83" t="s">
        <v>349</v>
      </c>
      <c r="AO26" s="2"/>
      <c r="AP26" s="81">
        <v>44800</v>
      </c>
      <c r="AQ26" s="82" t="s">
        <v>348</v>
      </c>
      <c r="AR26" s="2" t="s">
        <v>411</v>
      </c>
      <c r="AS26" s="6"/>
      <c r="AT26" s="6"/>
      <c r="AU26" s="49"/>
      <c r="AV26" s="49" t="s">
        <v>398</v>
      </c>
      <c r="AW26" s="49">
        <v>4.0999999999999996</v>
      </c>
      <c r="AX26" s="49">
        <v>136</v>
      </c>
      <c r="AY26" s="75">
        <v>15</v>
      </c>
      <c r="AZ26" s="75">
        <v>15</v>
      </c>
      <c r="BA26" s="2"/>
      <c r="BB26" s="91" t="s">
        <v>369</v>
      </c>
      <c r="BC26" s="87" t="s">
        <v>348</v>
      </c>
      <c r="BD26" s="87" t="s">
        <v>355</v>
      </c>
      <c r="BE26" s="88">
        <v>44805</v>
      </c>
      <c r="BF26" s="89" t="s">
        <v>348</v>
      </c>
      <c r="BG26" s="90" t="s">
        <v>355</v>
      </c>
    </row>
    <row r="27" spans="2:59">
      <c r="B27" s="105" t="s">
        <v>262</v>
      </c>
      <c r="C27" s="105" t="s">
        <v>342</v>
      </c>
      <c r="D27" s="140" t="s">
        <v>414</v>
      </c>
      <c r="E27" s="75">
        <v>1070</v>
      </c>
      <c r="F27" s="49" t="s">
        <v>384</v>
      </c>
      <c r="G27" s="75"/>
      <c r="H27" s="75"/>
      <c r="I27" s="79">
        <v>44736</v>
      </c>
      <c r="J27" s="79">
        <v>44768</v>
      </c>
      <c r="K27" s="79">
        <v>44753</v>
      </c>
      <c r="L27" s="49" t="s">
        <v>344</v>
      </c>
      <c r="M27" s="77" t="s">
        <v>345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>
        <v>7.89</v>
      </c>
      <c r="AD27" s="2"/>
      <c r="AE27" s="2"/>
      <c r="AF27" s="2">
        <v>3195</v>
      </c>
      <c r="AG27" s="2"/>
      <c r="AH27" s="49" t="s">
        <v>415</v>
      </c>
      <c r="AI27" s="49" t="s">
        <v>366</v>
      </c>
      <c r="AJ27" s="49" t="s">
        <v>367</v>
      </c>
      <c r="AK27" s="49" t="s">
        <v>349</v>
      </c>
      <c r="AL27" s="81">
        <v>44771</v>
      </c>
      <c r="AM27" s="82" t="s">
        <v>348</v>
      </c>
      <c r="AN27" s="83" t="s">
        <v>349</v>
      </c>
      <c r="AO27" s="2"/>
      <c r="AP27" s="81">
        <v>44800</v>
      </c>
      <c r="AQ27" s="86" t="s">
        <v>386</v>
      </c>
      <c r="AR27" s="77" t="s">
        <v>376</v>
      </c>
      <c r="AS27" s="6" t="s">
        <v>388</v>
      </c>
      <c r="AT27" s="6"/>
      <c r="AU27" s="49"/>
      <c r="AV27" s="49" t="s">
        <v>416</v>
      </c>
      <c r="AW27" s="49">
        <v>4.9000000000000004</v>
      </c>
      <c r="AX27" s="49">
        <v>177</v>
      </c>
      <c r="AY27" s="75">
        <v>15</v>
      </c>
      <c r="AZ27" s="75">
        <v>15</v>
      </c>
      <c r="BA27" s="2"/>
      <c r="BB27" s="91" t="s">
        <v>369</v>
      </c>
      <c r="BC27" s="87" t="s">
        <v>386</v>
      </c>
      <c r="BD27" s="87" t="s">
        <v>355</v>
      </c>
      <c r="BE27" s="88">
        <v>44792</v>
      </c>
      <c r="BF27" s="89" t="s">
        <v>348</v>
      </c>
      <c r="BG27" s="90" t="s">
        <v>355</v>
      </c>
    </row>
    <row r="28" spans="2:59">
      <c r="B28" s="105"/>
      <c r="C28" s="105"/>
      <c r="D28" s="140"/>
      <c r="E28" s="49" t="s">
        <v>356</v>
      </c>
      <c r="F28" s="49" t="s">
        <v>390</v>
      </c>
      <c r="G28" s="75"/>
      <c r="H28" s="75"/>
      <c r="I28" s="79">
        <v>44736</v>
      </c>
      <c r="J28" s="79">
        <v>44768</v>
      </c>
      <c r="K28" s="79">
        <v>44753</v>
      </c>
      <c r="L28" s="49" t="s">
        <v>344</v>
      </c>
      <c r="M28" s="77" t="s">
        <v>345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>
        <v>6.2</v>
      </c>
      <c r="AD28" s="2"/>
      <c r="AE28" s="2"/>
      <c r="AF28" s="2">
        <v>2511</v>
      </c>
      <c r="AG28" s="2"/>
      <c r="AH28" s="49" t="s">
        <v>415</v>
      </c>
      <c r="AI28" s="49" t="s">
        <v>366</v>
      </c>
      <c r="AJ28" s="49" t="s">
        <v>367</v>
      </c>
      <c r="AK28" s="49" t="s">
        <v>349</v>
      </c>
      <c r="AL28" s="81">
        <v>44771</v>
      </c>
      <c r="AM28" s="82" t="s">
        <v>348</v>
      </c>
      <c r="AN28" s="83" t="s">
        <v>349</v>
      </c>
      <c r="AO28" s="2"/>
      <c r="AP28" s="81">
        <v>44800</v>
      </c>
      <c r="AQ28" s="86" t="s">
        <v>386</v>
      </c>
      <c r="AR28" s="77" t="s">
        <v>417</v>
      </c>
      <c r="AS28" s="6"/>
      <c r="AT28" s="6"/>
      <c r="AU28" s="49"/>
      <c r="AV28" s="49" t="s">
        <v>418</v>
      </c>
      <c r="AW28" s="49">
        <v>3.8</v>
      </c>
      <c r="AX28" s="49">
        <v>135</v>
      </c>
      <c r="AY28" s="75">
        <v>15</v>
      </c>
      <c r="AZ28" s="75">
        <v>15</v>
      </c>
      <c r="BA28" s="2"/>
      <c r="BB28" s="91" t="s">
        <v>369</v>
      </c>
      <c r="BC28" s="87" t="s">
        <v>386</v>
      </c>
      <c r="BD28" s="87" t="s">
        <v>355</v>
      </c>
      <c r="BE28" s="88">
        <v>44792</v>
      </c>
      <c r="BF28" s="89" t="s">
        <v>348</v>
      </c>
      <c r="BG28" s="90" t="s">
        <v>355</v>
      </c>
    </row>
    <row r="29" spans="2:59">
      <c r="B29" s="105" t="s">
        <v>262</v>
      </c>
      <c r="C29" s="105" t="s">
        <v>342</v>
      </c>
      <c r="D29" s="140" t="s">
        <v>419</v>
      </c>
      <c r="E29" s="75">
        <v>1071</v>
      </c>
      <c r="F29" s="49" t="s">
        <v>384</v>
      </c>
      <c r="G29" s="75"/>
      <c r="H29" s="75"/>
      <c r="I29" s="79">
        <v>44739</v>
      </c>
      <c r="J29" s="79">
        <v>44772</v>
      </c>
      <c r="K29" s="49"/>
      <c r="L29" s="49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79">
        <v>44723</v>
      </c>
      <c r="AI29" s="49" t="s">
        <v>344</v>
      </c>
      <c r="AJ29" s="83">
        <v>0.2</v>
      </c>
      <c r="AK29" s="49" t="s">
        <v>263</v>
      </c>
      <c r="AL29" s="81">
        <v>44792</v>
      </c>
      <c r="AM29" s="82" t="s">
        <v>348</v>
      </c>
      <c r="AN29" s="83" t="s">
        <v>349</v>
      </c>
      <c r="AO29" s="2"/>
      <c r="AP29" s="81">
        <v>44800</v>
      </c>
      <c r="AQ29" s="82" t="s">
        <v>348</v>
      </c>
      <c r="AR29" s="2" t="s">
        <v>420</v>
      </c>
      <c r="AS29" s="6" t="s">
        <v>388</v>
      </c>
      <c r="AT29" s="6"/>
      <c r="AU29" s="49"/>
      <c r="AV29" s="49" t="s">
        <v>394</v>
      </c>
      <c r="AW29" s="49">
        <v>5.7</v>
      </c>
      <c r="AX29" s="49">
        <v>185</v>
      </c>
      <c r="AY29" s="75">
        <v>15</v>
      </c>
      <c r="AZ29" s="75">
        <v>15</v>
      </c>
      <c r="BA29" s="2"/>
      <c r="BB29" s="91" t="s">
        <v>369</v>
      </c>
      <c r="BC29" s="87" t="s">
        <v>348</v>
      </c>
      <c r="BD29" s="87" t="s">
        <v>355</v>
      </c>
      <c r="BE29" s="88">
        <v>44777</v>
      </c>
      <c r="BF29" s="89" t="s">
        <v>348</v>
      </c>
      <c r="BG29" s="90" t="s">
        <v>355</v>
      </c>
    </row>
    <row r="30" spans="2:59">
      <c r="B30" s="105"/>
      <c r="C30" s="105"/>
      <c r="D30" s="140"/>
      <c r="E30" s="49" t="s">
        <v>356</v>
      </c>
      <c r="F30" s="49" t="s">
        <v>390</v>
      </c>
      <c r="G30" s="75"/>
      <c r="H30" s="75"/>
      <c r="I30" s="79">
        <v>44739</v>
      </c>
      <c r="J30" s="79">
        <v>44772</v>
      </c>
      <c r="K30" s="49"/>
      <c r="L30" s="49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79">
        <v>44723</v>
      </c>
      <c r="AI30" s="49" t="s">
        <v>344</v>
      </c>
      <c r="AJ30" s="83">
        <v>0.25</v>
      </c>
      <c r="AK30" s="49" t="s">
        <v>263</v>
      </c>
      <c r="AL30" s="81">
        <v>44792</v>
      </c>
      <c r="AM30" s="82" t="s">
        <v>348</v>
      </c>
      <c r="AN30" s="83" t="s">
        <v>349</v>
      </c>
      <c r="AO30" s="2"/>
      <c r="AP30" s="81">
        <v>44800</v>
      </c>
      <c r="AQ30" s="82" t="s">
        <v>348</v>
      </c>
      <c r="AR30" s="2" t="s">
        <v>421</v>
      </c>
      <c r="AS30" s="6"/>
      <c r="AT30" s="6"/>
      <c r="AU30" s="49"/>
      <c r="AV30" s="49" t="s">
        <v>398</v>
      </c>
      <c r="AW30" s="49">
        <v>4.5</v>
      </c>
      <c r="AX30" s="49">
        <v>144</v>
      </c>
      <c r="AY30" s="75">
        <v>15</v>
      </c>
      <c r="AZ30" s="75">
        <v>15</v>
      </c>
      <c r="BA30" s="2"/>
      <c r="BB30" s="91" t="s">
        <v>369</v>
      </c>
      <c r="BC30" s="87" t="s">
        <v>348</v>
      </c>
      <c r="BD30" s="87" t="s">
        <v>355</v>
      </c>
      <c r="BE30" s="88">
        <v>44777</v>
      </c>
      <c r="BF30" s="89" t="s">
        <v>348</v>
      </c>
      <c r="BG30" s="90" t="s">
        <v>355</v>
      </c>
    </row>
    <row r="31" spans="2:59">
      <c r="B31" s="105" t="s">
        <v>262</v>
      </c>
      <c r="C31" s="105" t="s">
        <v>342</v>
      </c>
      <c r="D31" s="140" t="s">
        <v>422</v>
      </c>
      <c r="E31" s="75">
        <v>1072</v>
      </c>
      <c r="F31" s="49" t="s">
        <v>384</v>
      </c>
      <c r="G31" s="75"/>
      <c r="H31" s="75"/>
      <c r="I31" s="79">
        <v>44739</v>
      </c>
      <c r="J31" s="79">
        <v>44767</v>
      </c>
      <c r="K31" s="49"/>
      <c r="L31" s="49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79">
        <v>44723</v>
      </c>
      <c r="AI31" s="49" t="s">
        <v>344</v>
      </c>
      <c r="AJ31" s="83">
        <v>0.3</v>
      </c>
      <c r="AK31" s="49" t="s">
        <v>263</v>
      </c>
      <c r="AL31" s="81">
        <v>44787</v>
      </c>
      <c r="AM31" s="82" t="s">
        <v>348</v>
      </c>
      <c r="AN31" s="83" t="s">
        <v>349</v>
      </c>
      <c r="AO31" s="2"/>
      <c r="AP31" s="81">
        <v>44800</v>
      </c>
      <c r="AQ31" s="82" t="s">
        <v>348</v>
      </c>
      <c r="AR31" s="77" t="s">
        <v>376</v>
      </c>
      <c r="AS31" s="6" t="s">
        <v>388</v>
      </c>
      <c r="AT31" s="6"/>
      <c r="AU31" s="49"/>
      <c r="AV31" s="49" t="s">
        <v>401</v>
      </c>
      <c r="AW31" s="49">
        <v>5.2</v>
      </c>
      <c r="AX31" s="49">
        <v>189</v>
      </c>
      <c r="AY31" s="75">
        <v>15</v>
      </c>
      <c r="AZ31" s="75">
        <v>15</v>
      </c>
      <c r="BA31" s="2"/>
      <c r="BB31" s="91" t="s">
        <v>410</v>
      </c>
      <c r="BC31" s="87" t="s">
        <v>386</v>
      </c>
      <c r="BD31" s="87" t="s">
        <v>355</v>
      </c>
      <c r="BE31" s="88">
        <v>44757</v>
      </c>
      <c r="BF31" s="89" t="s">
        <v>348</v>
      </c>
      <c r="BG31" s="90" t="s">
        <v>396</v>
      </c>
    </row>
    <row r="32" spans="2:59">
      <c r="B32" s="105"/>
      <c r="C32" s="105"/>
      <c r="D32" s="140"/>
      <c r="E32" s="49" t="s">
        <v>356</v>
      </c>
      <c r="F32" s="49" t="s">
        <v>390</v>
      </c>
      <c r="G32" s="75"/>
      <c r="H32" s="75"/>
      <c r="I32" s="79">
        <v>44739</v>
      </c>
      <c r="J32" s="79">
        <v>44767</v>
      </c>
      <c r="K32" s="49"/>
      <c r="L32" s="49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79">
        <v>44723</v>
      </c>
      <c r="AI32" s="49" t="s">
        <v>344</v>
      </c>
      <c r="AJ32" s="83">
        <v>0.3</v>
      </c>
      <c r="AK32" s="49" t="s">
        <v>263</v>
      </c>
      <c r="AL32" s="81">
        <v>44787</v>
      </c>
      <c r="AM32" s="82" t="s">
        <v>348</v>
      </c>
      <c r="AN32" s="83" t="s">
        <v>349</v>
      </c>
      <c r="AO32" s="2"/>
      <c r="AP32" s="81">
        <v>44800</v>
      </c>
      <c r="AQ32" s="82" t="s">
        <v>348</v>
      </c>
      <c r="AR32" s="2" t="s">
        <v>423</v>
      </c>
      <c r="AS32" s="6"/>
      <c r="AT32" s="6"/>
      <c r="AU32" s="49"/>
      <c r="AV32" s="49" t="s">
        <v>405</v>
      </c>
      <c r="AW32" s="49">
        <v>4</v>
      </c>
      <c r="AX32" s="49">
        <v>144</v>
      </c>
      <c r="AY32" s="75">
        <v>15</v>
      </c>
      <c r="AZ32" s="75">
        <v>15</v>
      </c>
      <c r="BA32" s="2"/>
      <c r="BB32" s="91" t="s">
        <v>410</v>
      </c>
      <c r="BC32" s="87" t="s">
        <v>386</v>
      </c>
      <c r="BD32" s="87" t="s">
        <v>355</v>
      </c>
      <c r="BE32" s="88">
        <v>44757</v>
      </c>
      <c r="BF32" s="89" t="s">
        <v>348</v>
      </c>
      <c r="BG32" s="90" t="s">
        <v>396</v>
      </c>
    </row>
    <row r="33" spans="2:59">
      <c r="B33" s="105" t="s">
        <v>262</v>
      </c>
      <c r="C33" s="105" t="s">
        <v>342</v>
      </c>
      <c r="D33" s="140" t="s">
        <v>424</v>
      </c>
      <c r="E33" s="49">
        <v>1073</v>
      </c>
      <c r="F33" s="49" t="s">
        <v>384</v>
      </c>
      <c r="G33" s="49"/>
      <c r="H33" s="49"/>
      <c r="I33" s="79">
        <v>44736</v>
      </c>
      <c r="J33" s="79">
        <v>44757</v>
      </c>
      <c r="K33" s="49" t="s">
        <v>425</v>
      </c>
      <c r="L33" s="49" t="s">
        <v>385</v>
      </c>
      <c r="M33" s="77" t="s">
        <v>345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>
        <v>8.4499999999999993</v>
      </c>
      <c r="AD33" s="2"/>
      <c r="AE33" s="2"/>
      <c r="AF33" s="2">
        <v>3422</v>
      </c>
      <c r="AG33" s="2"/>
      <c r="AH33" s="79">
        <v>44784</v>
      </c>
      <c r="AI33" s="49" t="s">
        <v>366</v>
      </c>
      <c r="AJ33" s="49" t="s">
        <v>367</v>
      </c>
      <c r="AK33" s="49" t="s">
        <v>349</v>
      </c>
      <c r="AL33" s="81">
        <v>44788</v>
      </c>
      <c r="AM33" s="82" t="s">
        <v>348</v>
      </c>
      <c r="AN33" s="83" t="s">
        <v>349</v>
      </c>
      <c r="AO33" s="2"/>
      <c r="AP33" s="81">
        <v>44790</v>
      </c>
      <c r="AQ33" s="82" t="s">
        <v>348</v>
      </c>
      <c r="AR33" s="2" t="s">
        <v>426</v>
      </c>
      <c r="AS33" s="6" t="s">
        <v>388</v>
      </c>
      <c r="AT33" s="6"/>
      <c r="AU33" s="49"/>
      <c r="AV33" s="49" t="s">
        <v>427</v>
      </c>
      <c r="AW33" s="49">
        <v>5.2</v>
      </c>
      <c r="AX33" s="49">
        <v>177</v>
      </c>
      <c r="AY33" s="75">
        <v>15</v>
      </c>
      <c r="AZ33" s="75">
        <v>15</v>
      </c>
      <c r="BA33" s="2"/>
      <c r="BB33" s="91" t="s">
        <v>428</v>
      </c>
      <c r="BC33" s="87" t="s">
        <v>386</v>
      </c>
      <c r="BD33" s="87" t="s">
        <v>355</v>
      </c>
      <c r="BE33" s="88">
        <v>44757</v>
      </c>
      <c r="BF33" s="89" t="s">
        <v>348</v>
      </c>
      <c r="BG33" s="90" t="s">
        <v>396</v>
      </c>
    </row>
    <row r="34" spans="2:59">
      <c r="B34" s="105"/>
      <c r="C34" s="105"/>
      <c r="D34" s="140"/>
      <c r="E34" s="49" t="s">
        <v>356</v>
      </c>
      <c r="F34" s="49" t="s">
        <v>390</v>
      </c>
      <c r="G34" s="49"/>
      <c r="H34" s="49"/>
      <c r="I34" s="79">
        <v>44736</v>
      </c>
      <c r="J34" s="79">
        <v>44757</v>
      </c>
      <c r="K34" s="49" t="s">
        <v>425</v>
      </c>
      <c r="L34" s="49" t="s">
        <v>385</v>
      </c>
      <c r="M34" s="77" t="s">
        <v>345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>
        <v>6.25</v>
      </c>
      <c r="AD34" s="2"/>
      <c r="AE34" s="2"/>
      <c r="AF34" s="2">
        <v>2531</v>
      </c>
      <c r="AG34" s="2"/>
      <c r="AH34" s="79">
        <v>44784</v>
      </c>
      <c r="AI34" s="49" t="s">
        <v>366</v>
      </c>
      <c r="AJ34" s="49" t="s">
        <v>367</v>
      </c>
      <c r="AK34" s="49" t="s">
        <v>349</v>
      </c>
      <c r="AL34" s="81">
        <v>44788</v>
      </c>
      <c r="AM34" s="82" t="s">
        <v>348</v>
      </c>
      <c r="AN34" s="83" t="s">
        <v>349</v>
      </c>
      <c r="AO34" s="2"/>
      <c r="AP34" s="81">
        <v>44790</v>
      </c>
      <c r="AQ34" s="82" t="s">
        <v>348</v>
      </c>
      <c r="AR34" s="77" t="s">
        <v>417</v>
      </c>
      <c r="AS34" s="6"/>
      <c r="AT34" s="6"/>
      <c r="AU34" s="49"/>
      <c r="AV34" s="49" t="s">
        <v>429</v>
      </c>
      <c r="AW34" s="49">
        <v>3.9</v>
      </c>
      <c r="AX34" s="49">
        <v>129</v>
      </c>
      <c r="AY34" s="75">
        <v>15</v>
      </c>
      <c r="AZ34" s="75">
        <v>15</v>
      </c>
      <c r="BA34" s="2"/>
      <c r="BB34" s="86" t="s">
        <v>428</v>
      </c>
      <c r="BC34" s="87" t="s">
        <v>386</v>
      </c>
      <c r="BD34" s="87" t="s">
        <v>355</v>
      </c>
      <c r="BE34" s="88">
        <v>44757</v>
      </c>
      <c r="BF34" s="89" t="s">
        <v>348</v>
      </c>
      <c r="BG34" s="90" t="s">
        <v>396</v>
      </c>
    </row>
    <row r="35" spans="2:59" ht="15" customHeight="1">
      <c r="B35" s="105" t="s">
        <v>262</v>
      </c>
      <c r="C35" s="105" t="s">
        <v>342</v>
      </c>
      <c r="D35" s="140" t="s">
        <v>424</v>
      </c>
      <c r="E35" s="49">
        <v>1306</v>
      </c>
      <c r="F35" s="49" t="s">
        <v>430</v>
      </c>
      <c r="G35" s="49"/>
      <c r="H35" s="49"/>
      <c r="I35" s="79">
        <v>44736</v>
      </c>
      <c r="J35" s="79">
        <v>44757</v>
      </c>
      <c r="K35" s="49" t="s">
        <v>425</v>
      </c>
      <c r="L35" s="49" t="s">
        <v>385</v>
      </c>
      <c r="M35" s="77" t="s">
        <v>345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>
        <v>10.65</v>
      </c>
      <c r="AD35" s="2"/>
      <c r="AE35" s="2"/>
      <c r="AF35" s="2">
        <v>4313</v>
      </c>
      <c r="AG35" s="2"/>
      <c r="AH35" s="79">
        <v>44784</v>
      </c>
      <c r="AI35" s="49" t="s">
        <v>366</v>
      </c>
      <c r="AJ35" s="49" t="s">
        <v>367</v>
      </c>
      <c r="AK35" s="49" t="s">
        <v>349</v>
      </c>
      <c r="AL35" s="81">
        <v>44788</v>
      </c>
      <c r="AM35" s="82" t="s">
        <v>348</v>
      </c>
      <c r="AN35" s="83" t="s">
        <v>349</v>
      </c>
      <c r="AO35" s="2"/>
      <c r="AP35" s="81">
        <v>44790</v>
      </c>
      <c r="AQ35" s="82" t="s">
        <v>348</v>
      </c>
      <c r="AR35" s="2" t="s">
        <v>431</v>
      </c>
      <c r="AS35" s="6" t="s">
        <v>351</v>
      </c>
      <c r="AT35" s="6"/>
      <c r="AU35" s="49"/>
      <c r="AV35" s="49" t="s">
        <v>432</v>
      </c>
      <c r="AW35" s="49">
        <v>6.9</v>
      </c>
      <c r="AX35" s="49">
        <v>182</v>
      </c>
      <c r="AY35" s="75">
        <v>15</v>
      </c>
      <c r="AZ35" s="75">
        <v>15</v>
      </c>
      <c r="BA35" s="2"/>
      <c r="BB35" s="86" t="s">
        <v>428</v>
      </c>
      <c r="BC35" s="87" t="s">
        <v>386</v>
      </c>
      <c r="BD35" s="87" t="s">
        <v>355</v>
      </c>
      <c r="BE35" s="88">
        <v>44771</v>
      </c>
      <c r="BF35" s="89" t="s">
        <v>348</v>
      </c>
      <c r="BG35" s="90" t="s">
        <v>355</v>
      </c>
    </row>
    <row r="36" spans="2:59">
      <c r="B36" s="105"/>
      <c r="C36" s="105"/>
      <c r="D36" s="140"/>
      <c r="E36" s="49" t="s">
        <v>356</v>
      </c>
      <c r="F36" s="49" t="s">
        <v>390</v>
      </c>
      <c r="G36" s="49"/>
      <c r="H36" s="49"/>
      <c r="I36" s="79">
        <v>44736</v>
      </c>
      <c r="J36" s="79">
        <v>44757</v>
      </c>
      <c r="K36" s="49" t="s">
        <v>425</v>
      </c>
      <c r="L36" s="49" t="s">
        <v>385</v>
      </c>
      <c r="M36" s="77" t="s">
        <v>345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>
        <v>6.25</v>
      </c>
      <c r="AD36" s="2"/>
      <c r="AE36" s="2"/>
      <c r="AF36" s="2">
        <v>2531</v>
      </c>
      <c r="AG36" s="2"/>
      <c r="AH36" s="79">
        <v>44784</v>
      </c>
      <c r="AI36" s="49" t="s">
        <v>366</v>
      </c>
      <c r="AJ36" s="49" t="s">
        <v>367</v>
      </c>
      <c r="AK36" s="49" t="s">
        <v>349</v>
      </c>
      <c r="AL36" s="81">
        <v>44788</v>
      </c>
      <c r="AM36" s="82" t="s">
        <v>348</v>
      </c>
      <c r="AN36" s="83" t="s">
        <v>349</v>
      </c>
      <c r="AO36" s="2"/>
      <c r="AP36" s="81">
        <v>44790</v>
      </c>
      <c r="AQ36" s="82" t="s">
        <v>348</v>
      </c>
      <c r="AR36" s="77" t="s">
        <v>417</v>
      </c>
      <c r="AS36" s="6"/>
      <c r="AT36" s="6"/>
      <c r="AU36" s="49"/>
      <c r="AV36" s="49" t="s">
        <v>429</v>
      </c>
      <c r="AW36" s="49">
        <v>3.9</v>
      </c>
      <c r="AX36" s="49">
        <v>129</v>
      </c>
      <c r="AY36" s="75">
        <v>15</v>
      </c>
      <c r="AZ36" s="75">
        <v>15</v>
      </c>
      <c r="BA36" s="2"/>
      <c r="BB36" s="86" t="s">
        <v>428</v>
      </c>
      <c r="BC36" s="87" t="s">
        <v>386</v>
      </c>
      <c r="BD36" s="87" t="s">
        <v>355</v>
      </c>
      <c r="BE36" s="88">
        <v>44771</v>
      </c>
      <c r="BF36" s="89" t="s">
        <v>348</v>
      </c>
      <c r="BG36" s="90" t="s">
        <v>355</v>
      </c>
    </row>
    <row r="37" spans="2:59" ht="15" customHeight="1">
      <c r="B37" s="105" t="s">
        <v>262</v>
      </c>
      <c r="C37" s="105" t="s">
        <v>342</v>
      </c>
      <c r="D37" s="140" t="s">
        <v>414</v>
      </c>
      <c r="E37" s="49">
        <v>1308</v>
      </c>
      <c r="F37" s="49" t="s">
        <v>430</v>
      </c>
      <c r="G37" s="49"/>
      <c r="H37" s="49"/>
      <c r="I37" s="79">
        <v>44736</v>
      </c>
      <c r="J37" s="79">
        <v>44768</v>
      </c>
      <c r="K37" s="79">
        <v>44753</v>
      </c>
      <c r="L37" s="49" t="s">
        <v>344</v>
      </c>
      <c r="M37" s="77" t="s">
        <v>345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>
        <v>8.9499999999999993</v>
      </c>
      <c r="AD37" s="2"/>
      <c r="AE37" s="2"/>
      <c r="AF37" s="2">
        <v>3624</v>
      </c>
      <c r="AG37" s="2"/>
      <c r="AH37" s="49" t="s">
        <v>415</v>
      </c>
      <c r="AI37" s="49" t="s">
        <v>366</v>
      </c>
      <c r="AJ37" s="49" t="s">
        <v>367</v>
      </c>
      <c r="AK37" s="49" t="s">
        <v>349</v>
      </c>
      <c r="AL37" s="81">
        <v>44802</v>
      </c>
      <c r="AM37" s="82" t="s">
        <v>348</v>
      </c>
      <c r="AN37" s="83" t="s">
        <v>349</v>
      </c>
      <c r="AO37" s="2"/>
      <c r="AP37" s="81">
        <v>44800</v>
      </c>
      <c r="AQ37" s="86" t="s">
        <v>386</v>
      </c>
      <c r="AR37" s="77" t="s">
        <v>376</v>
      </c>
      <c r="AS37" s="6" t="s">
        <v>351</v>
      </c>
      <c r="AT37" s="6"/>
      <c r="AU37" s="49"/>
      <c r="AV37" s="49" t="s">
        <v>433</v>
      </c>
      <c r="AW37" s="49">
        <v>6.8</v>
      </c>
      <c r="AX37" s="49">
        <v>192</v>
      </c>
      <c r="AY37" s="75">
        <v>15</v>
      </c>
      <c r="AZ37" s="75">
        <v>15</v>
      </c>
      <c r="BA37" s="2"/>
      <c r="BB37" s="91" t="s">
        <v>369</v>
      </c>
      <c r="BC37" s="87" t="s">
        <v>348</v>
      </c>
      <c r="BD37" s="87" t="s">
        <v>434</v>
      </c>
      <c r="BE37" s="88">
        <v>44787</v>
      </c>
      <c r="BF37" s="89" t="s">
        <v>348</v>
      </c>
      <c r="BG37" s="90" t="s">
        <v>355</v>
      </c>
    </row>
    <row r="38" spans="2:59">
      <c r="B38" s="105"/>
      <c r="C38" s="105"/>
      <c r="D38" s="140"/>
      <c r="E38" s="49" t="s">
        <v>356</v>
      </c>
      <c r="F38" s="49" t="s">
        <v>390</v>
      </c>
      <c r="G38" s="49"/>
      <c r="H38" s="49"/>
      <c r="I38" s="79">
        <v>44736</v>
      </c>
      <c r="J38" s="79">
        <v>44768</v>
      </c>
      <c r="K38" s="79">
        <v>44753</v>
      </c>
      <c r="L38" s="49" t="s">
        <v>344</v>
      </c>
      <c r="M38" s="77" t="s">
        <v>345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>
        <v>6.2</v>
      </c>
      <c r="AD38" s="2"/>
      <c r="AE38" s="2"/>
      <c r="AF38" s="2">
        <v>2511</v>
      </c>
      <c r="AG38" s="2"/>
      <c r="AH38" s="49" t="s">
        <v>415</v>
      </c>
      <c r="AI38" s="49" t="s">
        <v>366</v>
      </c>
      <c r="AJ38" s="49" t="s">
        <v>367</v>
      </c>
      <c r="AK38" s="49" t="s">
        <v>349</v>
      </c>
      <c r="AL38" s="81">
        <v>44802</v>
      </c>
      <c r="AM38" s="82" t="s">
        <v>348</v>
      </c>
      <c r="AN38" s="83" t="s">
        <v>349</v>
      </c>
      <c r="AO38" s="2"/>
      <c r="AP38" s="81">
        <v>44800</v>
      </c>
      <c r="AQ38" s="86" t="s">
        <v>386</v>
      </c>
      <c r="AR38" s="77" t="s">
        <v>417</v>
      </c>
      <c r="AS38" s="6"/>
      <c r="AT38" s="6"/>
      <c r="AU38" s="49"/>
      <c r="AV38" s="49" t="s">
        <v>418</v>
      </c>
      <c r="AW38" s="49">
        <v>3.8</v>
      </c>
      <c r="AX38" s="49">
        <v>135</v>
      </c>
      <c r="AY38" s="75">
        <v>15</v>
      </c>
      <c r="AZ38" s="75">
        <v>15</v>
      </c>
      <c r="BA38" s="2"/>
      <c r="BB38" s="91" t="s">
        <v>369</v>
      </c>
      <c r="BC38" s="87" t="s">
        <v>348</v>
      </c>
      <c r="BD38" s="87" t="s">
        <v>434</v>
      </c>
      <c r="BE38" s="88">
        <v>44787</v>
      </c>
      <c r="BF38" s="89" t="s">
        <v>348</v>
      </c>
      <c r="BG38" s="90" t="s">
        <v>355</v>
      </c>
    </row>
    <row r="39" spans="2:59" ht="15" customHeight="1">
      <c r="B39" s="105" t="s">
        <v>262</v>
      </c>
      <c r="C39" s="105" t="s">
        <v>342</v>
      </c>
      <c r="D39" s="140" t="s">
        <v>435</v>
      </c>
      <c r="E39" s="49">
        <v>1310</v>
      </c>
      <c r="F39" s="49" t="s">
        <v>430</v>
      </c>
      <c r="G39" s="49"/>
      <c r="H39" s="49"/>
      <c r="I39" s="79">
        <v>44739</v>
      </c>
      <c r="J39" s="79">
        <v>44764</v>
      </c>
      <c r="K39" s="49"/>
      <c r="L39" s="49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79">
        <v>44723</v>
      </c>
      <c r="AI39" s="49" t="s">
        <v>344</v>
      </c>
      <c r="AJ39" s="83">
        <v>0.1</v>
      </c>
      <c r="AK39" s="49" t="s">
        <v>347</v>
      </c>
      <c r="AL39" s="81">
        <v>44787</v>
      </c>
      <c r="AM39" s="82" t="s">
        <v>348</v>
      </c>
      <c r="AN39" s="83" t="s">
        <v>349</v>
      </c>
      <c r="AO39" s="2"/>
      <c r="AP39" s="81">
        <v>44799</v>
      </c>
      <c r="AQ39" s="82" t="s">
        <v>348</v>
      </c>
      <c r="AR39" s="2" t="s">
        <v>423</v>
      </c>
      <c r="AS39" s="6" t="s">
        <v>351</v>
      </c>
      <c r="AT39" s="6"/>
      <c r="AU39" s="49"/>
      <c r="AV39" s="49" t="s">
        <v>436</v>
      </c>
      <c r="AW39" s="49">
        <v>6.2</v>
      </c>
      <c r="AX39" s="49">
        <v>177</v>
      </c>
      <c r="AY39" s="75">
        <v>15</v>
      </c>
      <c r="AZ39" s="75">
        <v>15</v>
      </c>
      <c r="BA39" s="2"/>
      <c r="BB39" s="91" t="s">
        <v>369</v>
      </c>
      <c r="BC39" s="87" t="s">
        <v>348</v>
      </c>
      <c r="BD39" s="87" t="s">
        <v>434</v>
      </c>
      <c r="BE39" s="88">
        <v>44777</v>
      </c>
      <c r="BF39" s="89" t="s">
        <v>348</v>
      </c>
      <c r="BG39" s="90" t="s">
        <v>355</v>
      </c>
    </row>
    <row r="40" spans="2:59">
      <c r="B40" s="105"/>
      <c r="C40" s="105"/>
      <c r="D40" s="140"/>
      <c r="E40" s="49" t="s">
        <v>356</v>
      </c>
      <c r="F40" s="49" t="s">
        <v>390</v>
      </c>
      <c r="G40" s="49"/>
      <c r="H40" s="49"/>
      <c r="I40" s="79">
        <v>44739</v>
      </c>
      <c r="J40" s="79">
        <v>44764</v>
      </c>
      <c r="K40" s="49"/>
      <c r="L40" s="49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79">
        <v>44723</v>
      </c>
      <c r="AI40" s="49" t="s">
        <v>344</v>
      </c>
      <c r="AJ40" s="83">
        <v>0.1</v>
      </c>
      <c r="AK40" s="49" t="s">
        <v>347</v>
      </c>
      <c r="AL40" s="81">
        <v>44787</v>
      </c>
      <c r="AM40" s="82" t="s">
        <v>348</v>
      </c>
      <c r="AN40" s="83" t="s">
        <v>349</v>
      </c>
      <c r="AO40" s="2"/>
      <c r="AP40" s="81">
        <v>44799</v>
      </c>
      <c r="AQ40" s="82" t="s">
        <v>348</v>
      </c>
      <c r="AR40" s="2" t="s">
        <v>437</v>
      </c>
      <c r="AS40" s="6"/>
      <c r="AT40" s="6"/>
      <c r="AU40" s="49"/>
      <c r="AV40" s="49" t="s">
        <v>389</v>
      </c>
      <c r="AW40" s="49">
        <v>4.5999999999999996</v>
      </c>
      <c r="AX40" s="49">
        <v>144</v>
      </c>
      <c r="AY40" s="75">
        <v>15</v>
      </c>
      <c r="AZ40" s="75">
        <v>15</v>
      </c>
      <c r="BA40" s="2"/>
      <c r="BB40" s="91" t="s">
        <v>369</v>
      </c>
      <c r="BC40" s="87" t="s">
        <v>348</v>
      </c>
      <c r="BD40" s="87" t="s">
        <v>434</v>
      </c>
      <c r="BE40" s="88">
        <v>44777</v>
      </c>
      <c r="BF40" s="89" t="s">
        <v>348</v>
      </c>
      <c r="BG40" s="90" t="s">
        <v>355</v>
      </c>
    </row>
    <row r="41" spans="2:59" ht="15" customHeight="1">
      <c r="B41" s="105" t="s">
        <v>262</v>
      </c>
      <c r="C41" s="105" t="s">
        <v>342</v>
      </c>
      <c r="D41" s="140" t="s">
        <v>438</v>
      </c>
      <c r="E41" s="49">
        <v>1481</v>
      </c>
      <c r="F41" s="49" t="s">
        <v>439</v>
      </c>
      <c r="G41" s="49"/>
      <c r="H41" s="49"/>
      <c r="I41" s="79">
        <v>44736</v>
      </c>
      <c r="J41" s="79">
        <v>44760</v>
      </c>
      <c r="K41" s="49"/>
      <c r="L41" s="49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79">
        <v>44723</v>
      </c>
      <c r="AI41" s="49" t="s">
        <v>344</v>
      </c>
      <c r="AJ41" s="83">
        <v>0.25</v>
      </c>
      <c r="AK41" s="49" t="s">
        <v>347</v>
      </c>
      <c r="AL41" s="81">
        <v>44777</v>
      </c>
      <c r="AM41" s="82" t="s">
        <v>348</v>
      </c>
      <c r="AN41" s="83" t="s">
        <v>349</v>
      </c>
      <c r="AO41" s="2"/>
      <c r="AP41" s="81">
        <v>44799</v>
      </c>
      <c r="AQ41" s="82" t="s">
        <v>348</v>
      </c>
      <c r="AR41" s="2" t="s">
        <v>440</v>
      </c>
      <c r="AS41" s="6" t="s">
        <v>351</v>
      </c>
      <c r="AT41" s="6"/>
      <c r="AU41" s="49"/>
      <c r="AV41" s="49" t="s">
        <v>441</v>
      </c>
      <c r="AW41" s="49">
        <v>4.2</v>
      </c>
      <c r="AX41" s="49">
        <v>192</v>
      </c>
      <c r="AY41" s="75">
        <v>15</v>
      </c>
      <c r="AZ41" s="75">
        <v>15</v>
      </c>
      <c r="BA41" s="2"/>
      <c r="BB41" s="81">
        <v>44813</v>
      </c>
      <c r="BC41" s="87" t="s">
        <v>348</v>
      </c>
      <c r="BD41" s="87" t="s">
        <v>434</v>
      </c>
      <c r="BE41" s="88">
        <v>44757</v>
      </c>
      <c r="BF41" s="89" t="s">
        <v>348</v>
      </c>
      <c r="BG41" s="90" t="s">
        <v>396</v>
      </c>
    </row>
    <row r="42" spans="2:59">
      <c r="B42" s="105"/>
      <c r="C42" s="105"/>
      <c r="D42" s="140"/>
      <c r="E42" s="49" t="s">
        <v>356</v>
      </c>
      <c r="F42" s="49" t="s">
        <v>390</v>
      </c>
      <c r="G42" s="49"/>
      <c r="H42" s="49"/>
      <c r="I42" s="79">
        <v>44736</v>
      </c>
      <c r="J42" s="79">
        <v>44760</v>
      </c>
      <c r="K42" s="49"/>
      <c r="L42" s="49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79">
        <v>44723</v>
      </c>
      <c r="AI42" s="49" t="s">
        <v>344</v>
      </c>
      <c r="AJ42" s="49" t="s">
        <v>367</v>
      </c>
      <c r="AK42" s="49" t="s">
        <v>349</v>
      </c>
      <c r="AL42" s="81">
        <v>44777</v>
      </c>
      <c r="AM42" s="82" t="s">
        <v>348</v>
      </c>
      <c r="AN42" s="83" t="s">
        <v>349</v>
      </c>
      <c r="AO42" s="2"/>
      <c r="AP42" s="81">
        <v>44799</v>
      </c>
      <c r="AQ42" s="82" t="s">
        <v>348</v>
      </c>
      <c r="AR42" s="2" t="s">
        <v>421</v>
      </c>
      <c r="AS42" s="6"/>
      <c r="AT42" s="6"/>
      <c r="AU42" s="49"/>
      <c r="AV42" s="49" t="s">
        <v>442</v>
      </c>
      <c r="AW42" s="49">
        <v>4.0999999999999996</v>
      </c>
      <c r="AX42" s="49">
        <v>144</v>
      </c>
      <c r="AY42" s="75">
        <v>15</v>
      </c>
      <c r="AZ42" s="75">
        <v>15</v>
      </c>
      <c r="BA42" s="2"/>
      <c r="BB42" s="81">
        <v>44813</v>
      </c>
      <c r="BC42" s="87" t="s">
        <v>348</v>
      </c>
      <c r="BD42" s="87" t="s">
        <v>434</v>
      </c>
      <c r="BE42" s="88">
        <v>44757</v>
      </c>
      <c r="BF42" s="89" t="s">
        <v>348</v>
      </c>
      <c r="BG42" s="90" t="s">
        <v>396</v>
      </c>
    </row>
    <row r="43" spans="2:59" ht="15" customHeight="1">
      <c r="B43" s="105" t="s">
        <v>262</v>
      </c>
      <c r="C43" s="105" t="s">
        <v>342</v>
      </c>
      <c r="D43" s="140" t="s">
        <v>424</v>
      </c>
      <c r="E43" s="49">
        <v>1482</v>
      </c>
      <c r="F43" s="49" t="s">
        <v>439</v>
      </c>
      <c r="G43" s="49"/>
      <c r="H43" s="49"/>
      <c r="I43" s="79">
        <v>44736</v>
      </c>
      <c r="J43" s="79">
        <v>44757</v>
      </c>
      <c r="K43" s="49" t="s">
        <v>425</v>
      </c>
      <c r="L43" s="49" t="s">
        <v>385</v>
      </c>
      <c r="M43" s="77" t="s">
        <v>345</v>
      </c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>
        <v>9.75</v>
      </c>
      <c r="AD43" s="2"/>
      <c r="AE43" s="2"/>
      <c r="AF43" s="2">
        <v>3948</v>
      </c>
      <c r="AG43" s="2"/>
      <c r="AH43" s="79">
        <v>44784</v>
      </c>
      <c r="AI43" s="49" t="s">
        <v>366</v>
      </c>
      <c r="AJ43" s="49" t="s">
        <v>367</v>
      </c>
      <c r="AK43" s="49" t="s">
        <v>349</v>
      </c>
      <c r="AL43" s="81">
        <v>44757</v>
      </c>
      <c r="AM43" s="82" t="s">
        <v>348</v>
      </c>
      <c r="AN43" s="83" t="s">
        <v>349</v>
      </c>
      <c r="AO43" s="2"/>
      <c r="AP43" s="81">
        <v>44790</v>
      </c>
      <c r="AQ43" s="82" t="s">
        <v>348</v>
      </c>
      <c r="AR43" s="2" t="s">
        <v>443</v>
      </c>
      <c r="AS43" s="6" t="s">
        <v>351</v>
      </c>
      <c r="AT43" s="6"/>
      <c r="AU43" s="49"/>
      <c r="AV43" s="49" t="s">
        <v>441</v>
      </c>
      <c r="AW43" s="49">
        <v>4.9000000000000004</v>
      </c>
      <c r="AX43" s="49">
        <v>181</v>
      </c>
      <c r="AY43" s="75">
        <v>15</v>
      </c>
      <c r="AZ43" s="75">
        <v>15</v>
      </c>
      <c r="BA43" s="2"/>
      <c r="BB43" s="91" t="s">
        <v>428</v>
      </c>
      <c r="BC43" s="87" t="s">
        <v>386</v>
      </c>
      <c r="BD43" s="87" t="s">
        <v>355</v>
      </c>
      <c r="BE43" s="88">
        <v>44771</v>
      </c>
      <c r="BF43" s="89" t="s">
        <v>348</v>
      </c>
      <c r="BG43" s="90" t="s">
        <v>396</v>
      </c>
    </row>
    <row r="44" spans="2:59">
      <c r="B44" s="105"/>
      <c r="C44" s="105"/>
      <c r="D44" s="140"/>
      <c r="E44" s="49" t="s">
        <v>356</v>
      </c>
      <c r="F44" s="49" t="s">
        <v>390</v>
      </c>
      <c r="G44" s="49"/>
      <c r="H44" s="49"/>
      <c r="I44" s="79">
        <v>44736</v>
      </c>
      <c r="J44" s="79">
        <v>44757</v>
      </c>
      <c r="K44" s="49" t="s">
        <v>425</v>
      </c>
      <c r="L44" s="49" t="s">
        <v>385</v>
      </c>
      <c r="M44" s="77" t="s">
        <v>345</v>
      </c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>
        <v>6.25</v>
      </c>
      <c r="AD44" s="2"/>
      <c r="AE44" s="2"/>
      <c r="AF44" s="2">
        <v>2531</v>
      </c>
      <c r="AG44" s="2"/>
      <c r="AH44" s="79">
        <v>44784</v>
      </c>
      <c r="AI44" s="49" t="s">
        <v>366</v>
      </c>
      <c r="AJ44" s="49" t="s">
        <v>367</v>
      </c>
      <c r="AK44" s="49" t="s">
        <v>349</v>
      </c>
      <c r="AL44" s="81">
        <v>44757</v>
      </c>
      <c r="AM44" s="82" t="s">
        <v>348</v>
      </c>
      <c r="AN44" s="83" t="s">
        <v>349</v>
      </c>
      <c r="AO44" s="2"/>
      <c r="AP44" s="81">
        <v>44790</v>
      </c>
      <c r="AQ44" s="82" t="s">
        <v>348</v>
      </c>
      <c r="AR44" s="77" t="s">
        <v>417</v>
      </c>
      <c r="AS44" s="6"/>
      <c r="AT44" s="6"/>
      <c r="AU44" s="49"/>
      <c r="AV44" s="49" t="s">
        <v>429</v>
      </c>
      <c r="AW44" s="49">
        <v>3.9</v>
      </c>
      <c r="AX44" s="49">
        <v>129</v>
      </c>
      <c r="AY44" s="75">
        <v>15</v>
      </c>
      <c r="AZ44" s="75">
        <v>15</v>
      </c>
      <c r="BA44" s="2"/>
      <c r="BB44" s="91" t="s">
        <v>428</v>
      </c>
      <c r="BC44" s="87" t="s">
        <v>386</v>
      </c>
      <c r="BD44" s="87" t="s">
        <v>355</v>
      </c>
      <c r="BE44" s="88">
        <v>44771</v>
      </c>
      <c r="BF44" s="89" t="s">
        <v>348</v>
      </c>
      <c r="BG44" s="90" t="s">
        <v>396</v>
      </c>
    </row>
    <row r="45" spans="2:59" ht="15" customHeight="1">
      <c r="B45" s="105" t="s">
        <v>262</v>
      </c>
      <c r="C45" s="105" t="s">
        <v>342</v>
      </c>
      <c r="D45" s="140" t="s">
        <v>414</v>
      </c>
      <c r="E45" s="49">
        <v>1483</v>
      </c>
      <c r="F45" s="49" t="s">
        <v>439</v>
      </c>
      <c r="G45" s="49"/>
      <c r="H45" s="49"/>
      <c r="I45" s="79">
        <v>44736</v>
      </c>
      <c r="J45" s="79">
        <v>44768</v>
      </c>
      <c r="K45" s="79">
        <v>44753</v>
      </c>
      <c r="L45" s="49" t="s">
        <v>344</v>
      </c>
      <c r="M45" s="77" t="s">
        <v>345</v>
      </c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>
        <v>7.82</v>
      </c>
      <c r="AD45" s="2"/>
      <c r="AE45" s="2"/>
      <c r="AF45" s="2">
        <v>3167</v>
      </c>
      <c r="AG45" s="2"/>
      <c r="AH45" s="49" t="s">
        <v>415</v>
      </c>
      <c r="AI45" s="49" t="s">
        <v>366</v>
      </c>
      <c r="AJ45" s="49" t="s">
        <v>367</v>
      </c>
      <c r="AK45" s="49" t="s">
        <v>349</v>
      </c>
      <c r="AL45" s="81">
        <v>44771</v>
      </c>
      <c r="AM45" s="82" t="s">
        <v>348</v>
      </c>
      <c r="AN45" s="83" t="s">
        <v>349</v>
      </c>
      <c r="AO45" s="2"/>
      <c r="AP45" s="81">
        <v>44800</v>
      </c>
      <c r="AQ45" s="86" t="s">
        <v>386</v>
      </c>
      <c r="AR45" s="77" t="s">
        <v>376</v>
      </c>
      <c r="AS45" s="6" t="s">
        <v>351</v>
      </c>
      <c r="AT45" s="6"/>
      <c r="AU45" s="49"/>
      <c r="AV45" s="49" t="s">
        <v>444</v>
      </c>
      <c r="AW45" s="49">
        <v>4.5</v>
      </c>
      <c r="AX45" s="49">
        <v>179</v>
      </c>
      <c r="AY45" s="75">
        <v>15</v>
      </c>
      <c r="AZ45" s="75">
        <v>15</v>
      </c>
      <c r="BA45" s="2"/>
      <c r="BB45" s="91" t="s">
        <v>428</v>
      </c>
      <c r="BC45" s="87" t="s">
        <v>386</v>
      </c>
      <c r="BD45" s="87" t="s">
        <v>355</v>
      </c>
      <c r="BE45" s="88">
        <v>44789</v>
      </c>
      <c r="BF45" s="89" t="s">
        <v>386</v>
      </c>
      <c r="BG45" s="90" t="s">
        <v>355</v>
      </c>
    </row>
    <row r="46" spans="2:59">
      <c r="B46" s="105"/>
      <c r="C46" s="105"/>
      <c r="D46" s="140"/>
      <c r="E46" s="49" t="s">
        <v>356</v>
      </c>
      <c r="F46" s="49" t="s">
        <v>390</v>
      </c>
      <c r="G46" s="49"/>
      <c r="H46" s="49"/>
      <c r="I46" s="79">
        <v>44736</v>
      </c>
      <c r="J46" s="79">
        <v>44768</v>
      </c>
      <c r="K46" s="79">
        <v>44753</v>
      </c>
      <c r="L46" s="49" t="s">
        <v>344</v>
      </c>
      <c r="M46" s="77" t="s">
        <v>345</v>
      </c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>
        <v>6.2</v>
      </c>
      <c r="AD46" s="2"/>
      <c r="AE46" s="2"/>
      <c r="AF46" s="2">
        <v>2511</v>
      </c>
      <c r="AG46" s="2"/>
      <c r="AH46" s="49" t="s">
        <v>415</v>
      </c>
      <c r="AI46" s="49" t="s">
        <v>366</v>
      </c>
      <c r="AJ46" s="49" t="s">
        <v>367</v>
      </c>
      <c r="AK46" s="49" t="s">
        <v>349</v>
      </c>
      <c r="AL46" s="81">
        <v>44771</v>
      </c>
      <c r="AM46" s="82" t="s">
        <v>348</v>
      </c>
      <c r="AN46" s="83" t="s">
        <v>349</v>
      </c>
      <c r="AO46" s="2"/>
      <c r="AP46" s="81">
        <v>44800</v>
      </c>
      <c r="AQ46" s="86" t="s">
        <v>386</v>
      </c>
      <c r="AR46" s="77" t="s">
        <v>417</v>
      </c>
      <c r="AS46" s="6"/>
      <c r="AT46" s="6"/>
      <c r="AU46" s="49"/>
      <c r="AV46" s="49" t="s">
        <v>418</v>
      </c>
      <c r="AW46" s="49">
        <v>3.8</v>
      </c>
      <c r="AX46" s="49">
        <v>135</v>
      </c>
      <c r="AY46" s="75">
        <v>15</v>
      </c>
      <c r="AZ46" s="75">
        <v>15</v>
      </c>
      <c r="BA46" s="2"/>
      <c r="BB46" s="91" t="s">
        <v>428</v>
      </c>
      <c r="BC46" s="87" t="s">
        <v>386</v>
      </c>
      <c r="BD46" s="87" t="s">
        <v>355</v>
      </c>
      <c r="BE46" s="88">
        <v>44789</v>
      </c>
      <c r="BF46" s="89" t="s">
        <v>386</v>
      </c>
      <c r="BG46" s="90" t="s">
        <v>355</v>
      </c>
    </row>
    <row r="47" spans="2:59">
      <c r="B47" s="105" t="s">
        <v>262</v>
      </c>
      <c r="C47" s="105" t="s">
        <v>342</v>
      </c>
      <c r="D47" s="140" t="s">
        <v>445</v>
      </c>
      <c r="E47" s="49">
        <v>1484</v>
      </c>
      <c r="F47" s="49" t="s">
        <v>439</v>
      </c>
      <c r="G47" s="49"/>
      <c r="H47" s="49"/>
      <c r="I47" s="79">
        <v>44737</v>
      </c>
      <c r="J47" s="79">
        <v>44762</v>
      </c>
      <c r="K47" s="79">
        <v>44753</v>
      </c>
      <c r="L47" s="49" t="s">
        <v>344</v>
      </c>
      <c r="M47" s="77" t="s">
        <v>345</v>
      </c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>
        <v>8.69</v>
      </c>
      <c r="AD47" s="2"/>
      <c r="AE47" s="2"/>
      <c r="AF47" s="2">
        <v>3519</v>
      </c>
      <c r="AG47" s="2"/>
      <c r="AH47" s="79">
        <v>44723</v>
      </c>
      <c r="AI47" s="49" t="s">
        <v>344</v>
      </c>
      <c r="AJ47" s="49" t="s">
        <v>367</v>
      </c>
      <c r="AK47" s="49" t="s">
        <v>349</v>
      </c>
      <c r="AL47" s="81">
        <v>44789</v>
      </c>
      <c r="AM47" s="82" t="s">
        <v>348</v>
      </c>
      <c r="AN47" s="83" t="s">
        <v>349</v>
      </c>
      <c r="AO47" s="2"/>
      <c r="AP47" s="81">
        <v>44801</v>
      </c>
      <c r="AQ47" s="82" t="s">
        <v>348</v>
      </c>
      <c r="AR47" s="2" t="s">
        <v>426</v>
      </c>
      <c r="AS47" s="6" t="s">
        <v>351</v>
      </c>
      <c r="AT47" s="6"/>
      <c r="AU47" s="49"/>
      <c r="AV47" s="49" t="s">
        <v>446</v>
      </c>
      <c r="AW47" s="49">
        <v>4.4000000000000004</v>
      </c>
      <c r="AX47" s="49">
        <v>177</v>
      </c>
      <c r="AY47" s="75">
        <v>15</v>
      </c>
      <c r="AZ47" s="75">
        <v>15</v>
      </c>
      <c r="BA47" s="2"/>
      <c r="BB47" s="81">
        <v>44813</v>
      </c>
      <c r="BC47" s="87" t="s">
        <v>348</v>
      </c>
      <c r="BD47" s="87" t="s">
        <v>434</v>
      </c>
      <c r="BE47" s="88">
        <v>44757</v>
      </c>
      <c r="BF47" s="89" t="s">
        <v>348</v>
      </c>
      <c r="BG47" s="90" t="s">
        <v>396</v>
      </c>
    </row>
    <row r="48" spans="2:59">
      <c r="B48" s="105"/>
      <c r="C48" s="105"/>
      <c r="D48" s="140"/>
      <c r="E48" s="49" t="s">
        <v>356</v>
      </c>
      <c r="F48" s="49" t="s">
        <v>447</v>
      </c>
      <c r="G48" s="49"/>
      <c r="H48" s="49"/>
      <c r="I48" s="79">
        <v>44737</v>
      </c>
      <c r="J48" s="79">
        <v>44762</v>
      </c>
      <c r="K48" s="79">
        <v>44753</v>
      </c>
      <c r="L48" s="49" t="s">
        <v>344</v>
      </c>
      <c r="M48" s="77" t="s">
        <v>345</v>
      </c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>
        <v>7.29</v>
      </c>
      <c r="AD48" s="2"/>
      <c r="AE48" s="2"/>
      <c r="AF48" s="2">
        <v>2952</v>
      </c>
      <c r="AG48" s="2"/>
      <c r="AH48" s="79">
        <v>44723</v>
      </c>
      <c r="AI48" s="49" t="s">
        <v>344</v>
      </c>
      <c r="AJ48" s="83">
        <v>0.2</v>
      </c>
      <c r="AK48" s="49" t="s">
        <v>347</v>
      </c>
      <c r="AL48" s="81">
        <v>44789</v>
      </c>
      <c r="AM48" s="82" t="s">
        <v>348</v>
      </c>
      <c r="AN48" s="83" t="s">
        <v>349</v>
      </c>
      <c r="AO48" s="2"/>
      <c r="AP48" s="81">
        <v>44801</v>
      </c>
      <c r="AQ48" s="82" t="s">
        <v>348</v>
      </c>
      <c r="AR48" s="77" t="s">
        <v>417</v>
      </c>
      <c r="AS48" s="6"/>
      <c r="AT48" s="6"/>
      <c r="AU48" s="49"/>
      <c r="AV48" s="49" t="s">
        <v>448</v>
      </c>
      <c r="AW48" s="49">
        <v>3.4</v>
      </c>
      <c r="AX48" s="49">
        <v>122</v>
      </c>
      <c r="AY48" s="75">
        <v>15</v>
      </c>
      <c r="AZ48" s="75">
        <v>15</v>
      </c>
      <c r="BA48" s="2"/>
      <c r="BB48" s="81">
        <v>44813</v>
      </c>
      <c r="BC48" s="87" t="s">
        <v>348</v>
      </c>
      <c r="BD48" s="87"/>
      <c r="BE48" s="88">
        <v>44757</v>
      </c>
      <c r="BF48" s="89" t="s">
        <v>348</v>
      </c>
      <c r="BG48" s="90" t="s">
        <v>396</v>
      </c>
    </row>
    <row r="49" spans="2:59" ht="15" customHeight="1">
      <c r="B49" s="105" t="s">
        <v>262</v>
      </c>
      <c r="C49" s="105" t="s">
        <v>342</v>
      </c>
      <c r="D49" s="140" t="s">
        <v>424</v>
      </c>
      <c r="E49" s="49">
        <v>1698</v>
      </c>
      <c r="F49" s="49" t="s">
        <v>449</v>
      </c>
      <c r="G49" s="49"/>
      <c r="H49" s="49"/>
      <c r="I49" s="79">
        <v>44736</v>
      </c>
      <c r="J49" s="79">
        <v>44757</v>
      </c>
      <c r="K49" s="49" t="s">
        <v>425</v>
      </c>
      <c r="L49" s="49" t="s">
        <v>385</v>
      </c>
      <c r="M49" s="77" t="s">
        <v>345</v>
      </c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>
        <v>10.23</v>
      </c>
      <c r="AD49" s="2"/>
      <c r="AE49" s="2"/>
      <c r="AF49" s="2">
        <v>4143</v>
      </c>
      <c r="AG49" s="2"/>
      <c r="AH49" s="79">
        <v>44723</v>
      </c>
      <c r="AI49" s="49" t="s">
        <v>366</v>
      </c>
      <c r="AJ49" s="49" t="s">
        <v>367</v>
      </c>
      <c r="AK49" s="49" t="s">
        <v>349</v>
      </c>
      <c r="AL49" s="81">
        <v>44757</v>
      </c>
      <c r="AM49" s="82" t="s">
        <v>348</v>
      </c>
      <c r="AN49" s="83" t="s">
        <v>349</v>
      </c>
      <c r="AO49" s="2"/>
      <c r="AP49" s="81">
        <v>44790</v>
      </c>
      <c r="AQ49" s="82" t="s">
        <v>348</v>
      </c>
      <c r="AR49" s="2" t="s">
        <v>450</v>
      </c>
      <c r="AS49" s="6" t="s">
        <v>451</v>
      </c>
      <c r="AT49" s="6"/>
      <c r="AU49" s="49"/>
      <c r="AV49" s="49" t="s">
        <v>452</v>
      </c>
      <c r="AW49" s="49">
        <v>5.0999999999999996</v>
      </c>
      <c r="AX49" s="49">
        <v>207</v>
      </c>
      <c r="AY49" s="75">
        <v>15</v>
      </c>
      <c r="AZ49" s="75">
        <v>15</v>
      </c>
      <c r="BA49" s="2"/>
      <c r="BB49" s="91" t="s">
        <v>428</v>
      </c>
      <c r="BC49" s="87" t="s">
        <v>386</v>
      </c>
      <c r="BD49" s="87" t="s">
        <v>355</v>
      </c>
      <c r="BE49" s="88">
        <v>44787</v>
      </c>
      <c r="BF49" s="89" t="s">
        <v>348</v>
      </c>
      <c r="BG49" s="90" t="s">
        <v>396</v>
      </c>
    </row>
    <row r="50" spans="2:59">
      <c r="B50" s="105"/>
      <c r="C50" s="105"/>
      <c r="D50" s="140"/>
      <c r="E50" s="49" t="s">
        <v>356</v>
      </c>
      <c r="F50" s="49" t="s">
        <v>390</v>
      </c>
      <c r="G50" s="49"/>
      <c r="H50" s="49"/>
      <c r="I50" s="79">
        <v>44736</v>
      </c>
      <c r="J50" s="79">
        <v>44757</v>
      </c>
      <c r="K50" s="49" t="s">
        <v>425</v>
      </c>
      <c r="L50" s="49" t="s">
        <v>385</v>
      </c>
      <c r="M50" s="77" t="s">
        <v>345</v>
      </c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>
        <v>6.25</v>
      </c>
      <c r="AD50" s="2"/>
      <c r="AE50" s="2"/>
      <c r="AF50" s="2">
        <v>2531</v>
      </c>
      <c r="AG50" s="2"/>
      <c r="AH50" s="79">
        <v>44723</v>
      </c>
      <c r="AI50" s="49" t="s">
        <v>366</v>
      </c>
      <c r="AJ50" s="49" t="s">
        <v>367</v>
      </c>
      <c r="AK50" s="49" t="s">
        <v>349</v>
      </c>
      <c r="AL50" s="81">
        <v>44757</v>
      </c>
      <c r="AM50" s="82" t="s">
        <v>348</v>
      </c>
      <c r="AN50" s="83" t="s">
        <v>349</v>
      </c>
      <c r="AO50" s="2"/>
      <c r="AP50" s="81">
        <v>44790</v>
      </c>
      <c r="AQ50" s="82" t="s">
        <v>348</v>
      </c>
      <c r="AR50" s="77" t="s">
        <v>417</v>
      </c>
      <c r="AS50" s="6"/>
      <c r="AT50" s="6"/>
      <c r="AU50" s="49"/>
      <c r="AV50" s="49" t="s">
        <v>429</v>
      </c>
      <c r="AW50" s="49">
        <v>3.9</v>
      </c>
      <c r="AX50" s="49">
        <v>129</v>
      </c>
      <c r="AY50" s="75">
        <v>15</v>
      </c>
      <c r="AZ50" s="75">
        <v>15</v>
      </c>
      <c r="BA50" s="2"/>
      <c r="BB50" s="91" t="s">
        <v>428</v>
      </c>
      <c r="BC50" s="87" t="s">
        <v>386</v>
      </c>
      <c r="BD50" s="87"/>
      <c r="BE50" s="88">
        <v>44787</v>
      </c>
      <c r="BF50" s="89" t="s">
        <v>348</v>
      </c>
      <c r="BG50" s="90" t="s">
        <v>396</v>
      </c>
    </row>
    <row r="51" spans="2:59">
      <c r="B51" s="105" t="s">
        <v>262</v>
      </c>
      <c r="C51" s="105" t="s">
        <v>342</v>
      </c>
      <c r="D51" s="140" t="s">
        <v>453</v>
      </c>
      <c r="E51" s="49">
        <v>1699</v>
      </c>
      <c r="F51" s="49" t="s">
        <v>449</v>
      </c>
      <c r="G51" s="49"/>
      <c r="H51" s="49"/>
      <c r="I51" s="79">
        <v>44737</v>
      </c>
      <c r="J51" s="79">
        <v>44755</v>
      </c>
      <c r="K51" s="49"/>
      <c r="L51" s="49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49" t="s">
        <v>454</v>
      </c>
      <c r="AI51" s="49" t="s">
        <v>344</v>
      </c>
      <c r="AJ51" s="83">
        <v>0.1</v>
      </c>
      <c r="AK51" s="49" t="s">
        <v>347</v>
      </c>
      <c r="AL51" s="81">
        <v>44787</v>
      </c>
      <c r="AM51" s="82" t="s">
        <v>348</v>
      </c>
      <c r="AN51" s="83" t="s">
        <v>349</v>
      </c>
      <c r="AO51" s="2"/>
      <c r="AP51" s="81">
        <v>44790</v>
      </c>
      <c r="AQ51" s="82" t="s">
        <v>348</v>
      </c>
      <c r="AR51" s="2" t="s">
        <v>423</v>
      </c>
      <c r="AS51" s="6" t="s">
        <v>451</v>
      </c>
      <c r="AT51" s="6"/>
      <c r="AU51" s="49"/>
      <c r="AV51" s="49" t="s">
        <v>433</v>
      </c>
      <c r="AW51" s="49">
        <v>5.2</v>
      </c>
      <c r="AX51" s="49">
        <v>209</v>
      </c>
      <c r="AY51" s="75">
        <v>15</v>
      </c>
      <c r="AZ51" s="75">
        <v>15</v>
      </c>
      <c r="BA51" s="2"/>
      <c r="BB51" s="81">
        <v>44813</v>
      </c>
      <c r="BC51" s="87" t="s">
        <v>348</v>
      </c>
      <c r="BD51" s="87"/>
      <c r="BE51" s="88">
        <v>44782</v>
      </c>
      <c r="BF51" s="89" t="s">
        <v>348</v>
      </c>
      <c r="BG51" s="90" t="s">
        <v>355</v>
      </c>
    </row>
    <row r="52" spans="2:59">
      <c r="B52" s="105"/>
      <c r="C52" s="105"/>
      <c r="D52" s="140"/>
      <c r="E52" s="49" t="s">
        <v>356</v>
      </c>
      <c r="F52" s="49" t="s">
        <v>390</v>
      </c>
      <c r="G52" s="49"/>
      <c r="H52" s="49"/>
      <c r="I52" s="79">
        <v>44737</v>
      </c>
      <c r="J52" s="79">
        <v>44755</v>
      </c>
      <c r="K52" s="49"/>
      <c r="L52" s="49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49" t="s">
        <v>454</v>
      </c>
      <c r="AI52" s="49" t="s">
        <v>344</v>
      </c>
      <c r="AJ52" s="49" t="s">
        <v>367</v>
      </c>
      <c r="AK52" s="49" t="s">
        <v>349</v>
      </c>
      <c r="AL52" s="81">
        <v>44787</v>
      </c>
      <c r="AM52" s="82" t="s">
        <v>348</v>
      </c>
      <c r="AN52" s="83" t="s">
        <v>349</v>
      </c>
      <c r="AO52" s="2"/>
      <c r="AP52" s="81">
        <v>44790</v>
      </c>
      <c r="AQ52" s="82" t="s">
        <v>348</v>
      </c>
      <c r="AR52" s="77" t="s">
        <v>455</v>
      </c>
      <c r="AS52" s="6"/>
      <c r="AT52" s="6"/>
      <c r="AU52" s="49"/>
      <c r="AV52" s="49" t="s">
        <v>381</v>
      </c>
      <c r="AW52" s="49">
        <v>4.3</v>
      </c>
      <c r="AX52" s="49">
        <v>151</v>
      </c>
      <c r="AY52" s="75">
        <v>15</v>
      </c>
      <c r="AZ52" s="75">
        <v>15</v>
      </c>
      <c r="BA52" s="2"/>
      <c r="BB52" s="81">
        <v>44813</v>
      </c>
      <c r="BC52" s="87" t="s">
        <v>348</v>
      </c>
      <c r="BD52" s="87"/>
      <c r="BE52" s="88">
        <v>44782</v>
      </c>
      <c r="BF52" s="89" t="s">
        <v>348</v>
      </c>
      <c r="BG52" s="90" t="s">
        <v>355</v>
      </c>
    </row>
    <row r="53" spans="2:59">
      <c r="B53" s="105" t="s">
        <v>262</v>
      </c>
      <c r="C53" s="105" t="s">
        <v>342</v>
      </c>
      <c r="D53" s="140" t="s">
        <v>456</v>
      </c>
      <c r="E53" s="49">
        <v>1700</v>
      </c>
      <c r="F53" s="49" t="s">
        <v>449</v>
      </c>
      <c r="G53" s="49"/>
      <c r="H53" s="49"/>
      <c r="I53" s="79">
        <v>44735</v>
      </c>
      <c r="J53" s="79">
        <v>44765</v>
      </c>
      <c r="K53" s="79">
        <v>44876</v>
      </c>
      <c r="L53" s="49" t="s">
        <v>344</v>
      </c>
      <c r="M53" s="77" t="s">
        <v>345</v>
      </c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>
        <v>10.29</v>
      </c>
      <c r="AD53" s="2"/>
      <c r="AE53" s="2"/>
      <c r="AF53" s="2">
        <v>4167</v>
      </c>
      <c r="AG53" s="2"/>
      <c r="AH53" s="79">
        <v>44572</v>
      </c>
      <c r="AI53" s="49" t="s">
        <v>366</v>
      </c>
      <c r="AJ53" s="49" t="s">
        <v>367</v>
      </c>
      <c r="AK53" s="49" t="s">
        <v>349</v>
      </c>
      <c r="AL53" s="81">
        <v>44782</v>
      </c>
      <c r="AM53" s="82" t="s">
        <v>348</v>
      </c>
      <c r="AN53" s="83" t="s">
        <v>349</v>
      </c>
      <c r="AO53" s="2"/>
      <c r="AP53" s="81">
        <v>44806</v>
      </c>
      <c r="AQ53" s="82" t="s">
        <v>386</v>
      </c>
      <c r="AR53" s="2" t="s">
        <v>457</v>
      </c>
      <c r="AS53" s="6" t="s">
        <v>451</v>
      </c>
      <c r="AT53" s="6"/>
      <c r="AU53" s="49"/>
      <c r="AV53" s="49" t="s">
        <v>458</v>
      </c>
      <c r="AW53" s="49">
        <v>5.0999999999999996</v>
      </c>
      <c r="AX53" s="49">
        <v>214</v>
      </c>
      <c r="AY53" s="75">
        <v>15</v>
      </c>
      <c r="AZ53" s="75">
        <v>15</v>
      </c>
      <c r="BA53" s="2"/>
      <c r="BB53" s="91" t="s">
        <v>369</v>
      </c>
      <c r="BC53" s="87" t="s">
        <v>378</v>
      </c>
      <c r="BD53" s="87" t="s">
        <v>379</v>
      </c>
      <c r="BE53" s="88">
        <v>44771</v>
      </c>
      <c r="BF53" s="89" t="s">
        <v>348</v>
      </c>
      <c r="BG53" s="90" t="s">
        <v>355</v>
      </c>
    </row>
    <row r="54" spans="2:59">
      <c r="B54" s="105"/>
      <c r="C54" s="105"/>
      <c r="D54" s="140"/>
      <c r="E54" s="49" t="s">
        <v>356</v>
      </c>
      <c r="F54" s="49" t="s">
        <v>390</v>
      </c>
      <c r="G54" s="49"/>
      <c r="H54" s="49"/>
      <c r="I54" s="79">
        <v>44735</v>
      </c>
      <c r="J54" s="79">
        <v>44765</v>
      </c>
      <c r="K54" s="79">
        <v>44876</v>
      </c>
      <c r="L54" s="49" t="s">
        <v>344</v>
      </c>
      <c r="M54" s="77" t="s">
        <v>345</v>
      </c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>
        <v>7.49</v>
      </c>
      <c r="AD54" s="2"/>
      <c r="AE54" s="2"/>
      <c r="AF54" s="2">
        <v>3033</v>
      </c>
      <c r="AG54" s="2"/>
      <c r="AH54" s="79">
        <v>44572</v>
      </c>
      <c r="AI54" s="49" t="s">
        <v>366</v>
      </c>
      <c r="AJ54" s="49" t="s">
        <v>367</v>
      </c>
      <c r="AK54" s="49" t="s">
        <v>349</v>
      </c>
      <c r="AL54" s="81">
        <v>44782</v>
      </c>
      <c r="AM54" s="82" t="s">
        <v>348</v>
      </c>
      <c r="AN54" s="83" t="s">
        <v>349</v>
      </c>
      <c r="AO54" s="2"/>
      <c r="AP54" s="81">
        <v>44806</v>
      </c>
      <c r="AQ54" s="86" t="s">
        <v>386</v>
      </c>
      <c r="AR54" s="2" t="s">
        <v>459</v>
      </c>
      <c r="AS54" s="6"/>
      <c r="AT54" s="6"/>
      <c r="AU54" s="49"/>
      <c r="AV54" s="49" t="s">
        <v>389</v>
      </c>
      <c r="AW54" s="49">
        <v>4.7</v>
      </c>
      <c r="AX54" s="49">
        <v>144</v>
      </c>
      <c r="AY54" s="75">
        <v>15</v>
      </c>
      <c r="AZ54" s="75">
        <v>15</v>
      </c>
      <c r="BA54" s="2"/>
      <c r="BB54" s="91" t="s">
        <v>369</v>
      </c>
      <c r="BC54" s="87" t="s">
        <v>378</v>
      </c>
      <c r="BD54" s="87"/>
      <c r="BE54" s="88">
        <v>44771</v>
      </c>
      <c r="BF54" s="89" t="s">
        <v>348</v>
      </c>
      <c r="BG54" s="90" t="s">
        <v>355</v>
      </c>
    </row>
    <row r="55" spans="2:59" ht="15" customHeight="1">
      <c r="B55" s="105" t="s">
        <v>262</v>
      </c>
      <c r="C55" s="105" t="s">
        <v>342</v>
      </c>
      <c r="D55" s="140" t="s">
        <v>414</v>
      </c>
      <c r="E55" s="49">
        <v>1701</v>
      </c>
      <c r="F55" s="49" t="s">
        <v>449</v>
      </c>
      <c r="G55" s="49"/>
      <c r="H55" s="49"/>
      <c r="I55" s="79">
        <v>44736</v>
      </c>
      <c r="J55" s="79">
        <v>44768</v>
      </c>
      <c r="K55" s="79">
        <v>44753</v>
      </c>
      <c r="L55" s="49" t="s">
        <v>344</v>
      </c>
      <c r="M55" s="77" t="s">
        <v>345</v>
      </c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>
        <v>8.65</v>
      </c>
      <c r="AD55" s="2"/>
      <c r="AE55" s="2"/>
      <c r="AF55" s="2">
        <v>3503</v>
      </c>
      <c r="AG55" s="2"/>
      <c r="AH55" s="49" t="s">
        <v>415</v>
      </c>
      <c r="AI55" s="49" t="s">
        <v>366</v>
      </c>
      <c r="AJ55" s="49" t="s">
        <v>367</v>
      </c>
      <c r="AK55" s="49" t="s">
        <v>349</v>
      </c>
      <c r="AL55" s="81">
        <v>44771</v>
      </c>
      <c r="AM55" s="82" t="s">
        <v>348</v>
      </c>
      <c r="AN55" s="83" t="s">
        <v>349</v>
      </c>
      <c r="AO55" s="2"/>
      <c r="AP55" s="81">
        <v>44800</v>
      </c>
      <c r="AQ55" s="86" t="s">
        <v>386</v>
      </c>
      <c r="AR55" s="77" t="s">
        <v>376</v>
      </c>
      <c r="AS55" s="6" t="s">
        <v>451</v>
      </c>
      <c r="AT55" s="6"/>
      <c r="AU55" s="49"/>
      <c r="AV55" s="49" t="s">
        <v>460</v>
      </c>
      <c r="AW55" s="49">
        <v>4.7</v>
      </c>
      <c r="AX55" s="49">
        <v>197</v>
      </c>
      <c r="AY55" s="75">
        <v>15</v>
      </c>
      <c r="AZ55" s="75">
        <v>15</v>
      </c>
      <c r="BA55" s="2"/>
      <c r="BB55" s="91" t="s">
        <v>428</v>
      </c>
      <c r="BC55" s="87" t="s">
        <v>348</v>
      </c>
      <c r="BD55" s="87"/>
      <c r="BE55" s="88">
        <v>44771</v>
      </c>
      <c r="BF55" s="89" t="s">
        <v>348</v>
      </c>
      <c r="BG55" s="90" t="s">
        <v>396</v>
      </c>
    </row>
    <row r="56" spans="2:59">
      <c r="B56" s="105"/>
      <c r="C56" s="105"/>
      <c r="D56" s="140"/>
      <c r="E56" s="49" t="s">
        <v>356</v>
      </c>
      <c r="F56" s="49" t="s">
        <v>390</v>
      </c>
      <c r="G56" s="49"/>
      <c r="H56" s="49"/>
      <c r="I56" s="79">
        <v>44736</v>
      </c>
      <c r="J56" s="79">
        <v>44768</v>
      </c>
      <c r="K56" s="79">
        <v>44753</v>
      </c>
      <c r="L56" s="49" t="s">
        <v>344</v>
      </c>
      <c r="M56" s="77" t="s">
        <v>345</v>
      </c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>
        <v>6.2</v>
      </c>
      <c r="AD56" s="2"/>
      <c r="AE56" s="2"/>
      <c r="AF56" s="2">
        <v>2511</v>
      </c>
      <c r="AG56" s="2"/>
      <c r="AH56" s="49" t="s">
        <v>415</v>
      </c>
      <c r="AI56" s="49" t="s">
        <v>366</v>
      </c>
      <c r="AJ56" s="49" t="s">
        <v>367</v>
      </c>
      <c r="AK56" s="49" t="s">
        <v>349</v>
      </c>
      <c r="AL56" s="81">
        <v>44771</v>
      </c>
      <c r="AM56" s="82" t="s">
        <v>348</v>
      </c>
      <c r="AN56" s="83" t="s">
        <v>349</v>
      </c>
      <c r="AO56" s="2"/>
      <c r="AP56" s="81">
        <v>44800</v>
      </c>
      <c r="AQ56" s="86" t="s">
        <v>386</v>
      </c>
      <c r="AR56" s="77" t="s">
        <v>417</v>
      </c>
      <c r="AS56" s="6"/>
      <c r="AT56" s="6"/>
      <c r="AU56" s="49"/>
      <c r="AV56" s="49" t="s">
        <v>418</v>
      </c>
      <c r="AW56" s="49">
        <v>3.8</v>
      </c>
      <c r="AX56" s="49">
        <v>135</v>
      </c>
      <c r="AY56" s="75">
        <v>15</v>
      </c>
      <c r="AZ56" s="75">
        <v>15</v>
      </c>
      <c r="BA56" s="2"/>
      <c r="BB56" s="91" t="s">
        <v>428</v>
      </c>
      <c r="BC56" s="87" t="s">
        <v>348</v>
      </c>
      <c r="BD56" s="87"/>
      <c r="BE56" s="88">
        <v>44771</v>
      </c>
      <c r="BF56" s="89" t="s">
        <v>348</v>
      </c>
      <c r="BG56" s="90" t="s">
        <v>396</v>
      </c>
    </row>
    <row r="57" spans="2:59">
      <c r="B57" s="105" t="s">
        <v>262</v>
      </c>
      <c r="C57" s="105" t="s">
        <v>342</v>
      </c>
      <c r="D57" s="140" t="s">
        <v>461</v>
      </c>
      <c r="E57" s="49">
        <v>1702</v>
      </c>
      <c r="F57" s="49" t="s">
        <v>449</v>
      </c>
      <c r="G57" s="49"/>
      <c r="H57" s="49"/>
      <c r="I57" s="79">
        <v>44734</v>
      </c>
      <c r="J57" s="79">
        <v>44762</v>
      </c>
      <c r="K57" s="49"/>
      <c r="L57" s="49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79">
        <v>44572</v>
      </c>
      <c r="AI57" s="49" t="s">
        <v>344</v>
      </c>
      <c r="AJ57" s="83">
        <v>0.2</v>
      </c>
      <c r="AK57" s="49" t="s">
        <v>347</v>
      </c>
      <c r="AL57" s="81">
        <v>44757</v>
      </c>
      <c r="AM57" s="82" t="s">
        <v>348</v>
      </c>
      <c r="AN57" s="83" t="s">
        <v>349</v>
      </c>
      <c r="AO57" s="2"/>
      <c r="AP57" s="81">
        <v>44800</v>
      </c>
      <c r="AQ57" s="86" t="s">
        <v>386</v>
      </c>
      <c r="AR57" s="2" t="s">
        <v>423</v>
      </c>
      <c r="AS57" s="6" t="s">
        <v>451</v>
      </c>
      <c r="AT57" s="6"/>
      <c r="AU57" s="49"/>
      <c r="AV57" s="49" t="s">
        <v>462</v>
      </c>
      <c r="AW57" s="49">
        <v>5.2</v>
      </c>
      <c r="AX57" s="49">
        <v>193</v>
      </c>
      <c r="AY57" s="75">
        <v>15</v>
      </c>
      <c r="AZ57" s="75">
        <v>15</v>
      </c>
      <c r="BA57" s="2"/>
      <c r="BB57" s="81">
        <v>44813</v>
      </c>
      <c r="BC57" s="87" t="s">
        <v>348</v>
      </c>
      <c r="BD57" s="87"/>
      <c r="BE57" s="88">
        <v>44757</v>
      </c>
      <c r="BF57" s="89" t="s">
        <v>348</v>
      </c>
      <c r="BG57" s="90" t="s">
        <v>396</v>
      </c>
    </row>
    <row r="58" spans="2:59">
      <c r="B58" s="105"/>
      <c r="C58" s="105"/>
      <c r="D58" s="140"/>
      <c r="E58" s="49" t="s">
        <v>356</v>
      </c>
      <c r="F58" s="49" t="s">
        <v>390</v>
      </c>
      <c r="G58" s="49"/>
      <c r="H58" s="49"/>
      <c r="I58" s="79">
        <v>44734</v>
      </c>
      <c r="J58" s="79">
        <v>44762</v>
      </c>
      <c r="K58" s="49"/>
      <c r="L58" s="49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79">
        <v>44572</v>
      </c>
      <c r="AI58" s="49" t="s">
        <v>344</v>
      </c>
      <c r="AJ58" s="83">
        <v>0.2</v>
      </c>
      <c r="AK58" s="49" t="s">
        <v>347</v>
      </c>
      <c r="AL58" s="81">
        <v>44757</v>
      </c>
      <c r="AM58" s="82" t="s">
        <v>348</v>
      </c>
      <c r="AN58" s="83" t="s">
        <v>349</v>
      </c>
      <c r="AO58" s="2"/>
      <c r="AP58" s="81">
        <v>44800</v>
      </c>
      <c r="AQ58" s="86" t="s">
        <v>386</v>
      </c>
      <c r="AR58" s="77" t="s">
        <v>417</v>
      </c>
      <c r="AS58" s="6"/>
      <c r="AT58" s="6"/>
      <c r="AU58" s="49"/>
      <c r="AV58" s="49" t="s">
        <v>429</v>
      </c>
      <c r="AW58" s="49">
        <v>3.7</v>
      </c>
      <c r="AX58" s="49">
        <v>139</v>
      </c>
      <c r="AY58" s="75">
        <v>15</v>
      </c>
      <c r="AZ58" s="75">
        <v>15</v>
      </c>
      <c r="BA58" s="2"/>
      <c r="BB58" s="81">
        <v>44813</v>
      </c>
      <c r="BC58" s="87" t="s">
        <v>348</v>
      </c>
      <c r="BD58" s="87"/>
      <c r="BE58" s="88">
        <v>44757</v>
      </c>
      <c r="BF58" s="89" t="s">
        <v>348</v>
      </c>
      <c r="BG58" s="90" t="s">
        <v>396</v>
      </c>
    </row>
    <row r="59" spans="2:59" ht="15" customHeight="1">
      <c r="B59" s="105" t="s">
        <v>262</v>
      </c>
      <c r="C59" s="105" t="s">
        <v>342</v>
      </c>
      <c r="D59" s="140" t="s">
        <v>424</v>
      </c>
      <c r="E59" s="49">
        <v>1943</v>
      </c>
      <c r="F59" s="49" t="s">
        <v>463</v>
      </c>
      <c r="G59" s="49"/>
      <c r="H59" s="49"/>
      <c r="I59" s="79">
        <v>44736</v>
      </c>
      <c r="J59" s="79">
        <v>44757</v>
      </c>
      <c r="K59" s="49" t="s">
        <v>425</v>
      </c>
      <c r="L59" s="49" t="s">
        <v>385</v>
      </c>
      <c r="M59" s="77" t="s">
        <v>345</v>
      </c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>
        <v>8.75</v>
      </c>
      <c r="AD59" s="2"/>
      <c r="AE59" s="2"/>
      <c r="AF59" s="2">
        <v>3545</v>
      </c>
      <c r="AG59" s="2"/>
      <c r="AH59" s="79">
        <v>44784</v>
      </c>
      <c r="AI59" s="49" t="s">
        <v>366</v>
      </c>
      <c r="AJ59" s="49" t="s">
        <v>367</v>
      </c>
      <c r="AK59" s="49" t="s">
        <v>349</v>
      </c>
      <c r="AL59" s="81">
        <v>44757</v>
      </c>
      <c r="AM59" s="82" t="s">
        <v>348</v>
      </c>
      <c r="AN59" s="83" t="s">
        <v>349</v>
      </c>
      <c r="AO59" s="2"/>
      <c r="AP59" s="81">
        <v>44790</v>
      </c>
      <c r="AQ59" s="82" t="s">
        <v>348</v>
      </c>
      <c r="AR59" s="2" t="s">
        <v>464</v>
      </c>
      <c r="AS59" s="6" t="s">
        <v>465</v>
      </c>
      <c r="AT59" s="6"/>
      <c r="AU59" s="49"/>
      <c r="AV59" s="49" t="s">
        <v>466</v>
      </c>
      <c r="AW59" s="49">
        <v>6.4</v>
      </c>
      <c r="AX59" s="49">
        <v>188</v>
      </c>
      <c r="AY59" s="75">
        <v>15</v>
      </c>
      <c r="AZ59" s="75">
        <v>15</v>
      </c>
      <c r="BA59" s="2"/>
      <c r="BB59" s="91" t="s">
        <v>428</v>
      </c>
      <c r="BC59" s="87" t="s">
        <v>386</v>
      </c>
      <c r="BD59" s="87" t="s">
        <v>355</v>
      </c>
      <c r="BE59" s="88">
        <v>44789</v>
      </c>
      <c r="BF59" s="89" t="s">
        <v>348</v>
      </c>
      <c r="BG59" s="90" t="s">
        <v>396</v>
      </c>
    </row>
    <row r="60" spans="2:59">
      <c r="B60" s="105"/>
      <c r="C60" s="105"/>
      <c r="D60" s="140"/>
      <c r="E60" s="49" t="s">
        <v>356</v>
      </c>
      <c r="F60" s="49" t="s">
        <v>390</v>
      </c>
      <c r="G60" s="49"/>
      <c r="H60" s="49"/>
      <c r="I60" s="79">
        <v>44736</v>
      </c>
      <c r="J60" s="79">
        <v>44757</v>
      </c>
      <c r="K60" s="49" t="s">
        <v>425</v>
      </c>
      <c r="L60" s="49" t="s">
        <v>385</v>
      </c>
      <c r="M60" s="77" t="s">
        <v>345</v>
      </c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>
        <v>6.25</v>
      </c>
      <c r="AD60" s="2"/>
      <c r="AE60" s="2"/>
      <c r="AF60" s="2">
        <v>2531</v>
      </c>
      <c r="AG60" s="2"/>
      <c r="AH60" s="79">
        <v>44784</v>
      </c>
      <c r="AI60" s="49" t="s">
        <v>366</v>
      </c>
      <c r="AJ60" s="49" t="s">
        <v>367</v>
      </c>
      <c r="AK60" s="49" t="s">
        <v>349</v>
      </c>
      <c r="AL60" s="81">
        <v>44757</v>
      </c>
      <c r="AM60" s="82" t="s">
        <v>348</v>
      </c>
      <c r="AN60" s="83" t="s">
        <v>349</v>
      </c>
      <c r="AO60" s="2"/>
      <c r="AP60" s="81">
        <v>44790</v>
      </c>
      <c r="AQ60" s="82" t="s">
        <v>348</v>
      </c>
      <c r="AR60" s="77" t="s">
        <v>417</v>
      </c>
      <c r="AS60" s="6"/>
      <c r="AT60" s="6"/>
      <c r="AU60" s="49"/>
      <c r="AV60" s="49" t="s">
        <v>429</v>
      </c>
      <c r="AW60" s="49">
        <v>3.9</v>
      </c>
      <c r="AX60" s="49">
        <v>129</v>
      </c>
      <c r="AY60" s="75">
        <v>15</v>
      </c>
      <c r="AZ60" s="75">
        <v>15</v>
      </c>
      <c r="BA60" s="2"/>
      <c r="BB60" s="91" t="s">
        <v>428</v>
      </c>
      <c r="BC60" s="87" t="s">
        <v>386</v>
      </c>
      <c r="BD60" s="87"/>
      <c r="BE60" s="88">
        <v>44789</v>
      </c>
      <c r="BF60" s="89" t="s">
        <v>348</v>
      </c>
      <c r="BG60" s="90" t="s">
        <v>396</v>
      </c>
    </row>
    <row r="61" spans="2:59">
      <c r="B61" s="105" t="s">
        <v>262</v>
      </c>
      <c r="C61" s="105" t="s">
        <v>342</v>
      </c>
      <c r="D61" s="140" t="s">
        <v>467</v>
      </c>
      <c r="E61" s="49">
        <v>1944</v>
      </c>
      <c r="F61" s="49" t="s">
        <v>463</v>
      </c>
      <c r="G61" s="49"/>
      <c r="H61" s="49"/>
      <c r="I61" s="79">
        <v>44734</v>
      </c>
      <c r="J61" s="79">
        <v>44764</v>
      </c>
      <c r="K61" s="49"/>
      <c r="L61" s="49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79">
        <v>44723</v>
      </c>
      <c r="AI61" s="49" t="s">
        <v>344</v>
      </c>
      <c r="AJ61" s="83">
        <v>0.3</v>
      </c>
      <c r="AK61" s="49" t="s">
        <v>347</v>
      </c>
      <c r="AL61" s="81">
        <v>44789</v>
      </c>
      <c r="AM61" s="82" t="s">
        <v>348</v>
      </c>
      <c r="AN61" s="83" t="s">
        <v>349</v>
      </c>
      <c r="AO61" s="2"/>
      <c r="AP61" s="81">
        <v>44802</v>
      </c>
      <c r="AQ61" s="82" t="s">
        <v>348</v>
      </c>
      <c r="AR61" s="2" t="s">
        <v>459</v>
      </c>
      <c r="AS61" s="6" t="s">
        <v>465</v>
      </c>
      <c r="AT61" s="6"/>
      <c r="AU61" s="49"/>
      <c r="AV61" s="49" t="s">
        <v>460</v>
      </c>
      <c r="AW61" s="49">
        <v>6.7</v>
      </c>
      <c r="AX61" s="49">
        <v>172</v>
      </c>
      <c r="AY61" s="75">
        <v>15</v>
      </c>
      <c r="AZ61" s="75">
        <v>15</v>
      </c>
      <c r="BA61" s="2"/>
      <c r="BB61" s="81">
        <v>44813</v>
      </c>
      <c r="BC61" s="87" t="s">
        <v>386</v>
      </c>
      <c r="BD61" s="87"/>
      <c r="BE61" s="88">
        <v>44782</v>
      </c>
      <c r="BF61" s="89" t="s">
        <v>348</v>
      </c>
      <c r="BG61" s="90" t="s">
        <v>355</v>
      </c>
    </row>
    <row r="62" spans="2:59">
      <c r="B62" s="105"/>
      <c r="C62" s="105"/>
      <c r="D62" s="140"/>
      <c r="E62" s="49" t="s">
        <v>356</v>
      </c>
      <c r="F62" s="49" t="s">
        <v>390</v>
      </c>
      <c r="G62" s="49"/>
      <c r="H62" s="49"/>
      <c r="I62" s="79">
        <v>44734</v>
      </c>
      <c r="J62" s="79">
        <v>44764</v>
      </c>
      <c r="K62" s="49"/>
      <c r="L62" s="49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79">
        <v>44723</v>
      </c>
      <c r="AI62" s="49" t="s">
        <v>344</v>
      </c>
      <c r="AJ62" s="83">
        <v>0.3</v>
      </c>
      <c r="AK62" s="49" t="s">
        <v>347</v>
      </c>
      <c r="AL62" s="81">
        <v>44789</v>
      </c>
      <c r="AM62" s="82" t="s">
        <v>348</v>
      </c>
      <c r="AN62" s="83" t="s">
        <v>349</v>
      </c>
      <c r="AO62" s="2"/>
      <c r="AP62" s="81">
        <v>44802</v>
      </c>
      <c r="AQ62" s="82" t="s">
        <v>348</v>
      </c>
      <c r="AR62" s="2" t="s">
        <v>468</v>
      </c>
      <c r="AS62" s="6"/>
      <c r="AT62" s="6"/>
      <c r="AU62" s="49"/>
      <c r="AV62" s="49" t="s">
        <v>429</v>
      </c>
      <c r="AW62" s="49">
        <v>4.9000000000000004</v>
      </c>
      <c r="AX62" s="49">
        <v>139</v>
      </c>
      <c r="AY62" s="75">
        <v>15</v>
      </c>
      <c r="AZ62" s="75">
        <v>15</v>
      </c>
      <c r="BA62" s="2"/>
      <c r="BB62" s="81">
        <v>44813</v>
      </c>
      <c r="BC62" s="87" t="s">
        <v>386</v>
      </c>
      <c r="BD62" s="87"/>
      <c r="BE62" s="88">
        <v>44782</v>
      </c>
      <c r="BF62" s="89" t="s">
        <v>348</v>
      </c>
      <c r="BG62" s="90" t="s">
        <v>355</v>
      </c>
    </row>
    <row r="63" spans="2:59" ht="15" customHeight="1">
      <c r="B63" s="105" t="s">
        <v>262</v>
      </c>
      <c r="C63" s="105" t="s">
        <v>342</v>
      </c>
      <c r="D63" s="140" t="s">
        <v>456</v>
      </c>
      <c r="E63" s="49">
        <v>1945</v>
      </c>
      <c r="F63" s="49" t="s">
        <v>463</v>
      </c>
      <c r="G63" s="49"/>
      <c r="H63" s="49"/>
      <c r="I63" s="79">
        <v>44735</v>
      </c>
      <c r="J63" s="79">
        <v>44765</v>
      </c>
      <c r="K63" s="79">
        <v>44876</v>
      </c>
      <c r="L63" s="49" t="s">
        <v>344</v>
      </c>
      <c r="M63" s="77" t="s">
        <v>345</v>
      </c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>
        <v>8.7899999999999991</v>
      </c>
      <c r="AD63" s="2"/>
      <c r="AE63" s="2"/>
      <c r="AF63" s="2">
        <v>3559</v>
      </c>
      <c r="AG63" s="2"/>
      <c r="AH63" s="79">
        <v>44572</v>
      </c>
      <c r="AI63" s="49" t="s">
        <v>366</v>
      </c>
      <c r="AJ63" s="49" t="s">
        <v>367</v>
      </c>
      <c r="AK63" s="49" t="s">
        <v>349</v>
      </c>
      <c r="AL63" s="81">
        <v>44782</v>
      </c>
      <c r="AM63" s="82" t="s">
        <v>348</v>
      </c>
      <c r="AN63" s="83" t="s">
        <v>349</v>
      </c>
      <c r="AO63" s="2"/>
      <c r="AP63" s="81">
        <v>44806</v>
      </c>
      <c r="AQ63" s="86" t="s">
        <v>386</v>
      </c>
      <c r="AR63" s="2" t="s">
        <v>450</v>
      </c>
      <c r="AS63" s="6" t="s">
        <v>465</v>
      </c>
      <c r="AT63" s="6"/>
      <c r="AU63" s="49"/>
      <c r="AV63" s="49" t="s">
        <v>469</v>
      </c>
      <c r="AW63" s="49">
        <v>5.8</v>
      </c>
      <c r="AX63" s="49">
        <v>185</v>
      </c>
      <c r="AY63" s="75">
        <v>15</v>
      </c>
      <c r="AZ63" s="75">
        <v>15</v>
      </c>
      <c r="BA63" s="2"/>
      <c r="BB63" s="91" t="s">
        <v>369</v>
      </c>
      <c r="BC63" s="93" t="s">
        <v>378</v>
      </c>
      <c r="BD63" s="87" t="s">
        <v>379</v>
      </c>
      <c r="BE63" s="88">
        <v>44782</v>
      </c>
      <c r="BF63" s="89" t="s">
        <v>348</v>
      </c>
      <c r="BG63" s="90" t="s">
        <v>355</v>
      </c>
    </row>
    <row r="64" spans="2:59">
      <c r="B64" s="105"/>
      <c r="C64" s="105"/>
      <c r="D64" s="140"/>
      <c r="E64" s="49" t="s">
        <v>356</v>
      </c>
      <c r="F64" s="49" t="s">
        <v>390</v>
      </c>
      <c r="G64" s="49"/>
      <c r="H64" s="49"/>
      <c r="I64" s="79">
        <v>44735</v>
      </c>
      <c r="J64" s="79">
        <v>44765</v>
      </c>
      <c r="K64" s="79">
        <v>44876</v>
      </c>
      <c r="L64" s="49" t="s">
        <v>344</v>
      </c>
      <c r="M64" s="77" t="s">
        <v>345</v>
      </c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>
        <v>7.49</v>
      </c>
      <c r="AD64" s="2"/>
      <c r="AE64" s="2"/>
      <c r="AF64" s="2">
        <v>3033</v>
      </c>
      <c r="AG64" s="2"/>
      <c r="AH64" s="79">
        <v>44572</v>
      </c>
      <c r="AI64" s="49" t="s">
        <v>366</v>
      </c>
      <c r="AJ64" s="49" t="s">
        <v>367</v>
      </c>
      <c r="AK64" s="49" t="s">
        <v>349</v>
      </c>
      <c r="AL64" s="81">
        <v>44782</v>
      </c>
      <c r="AM64" s="82" t="s">
        <v>348</v>
      </c>
      <c r="AN64" s="83" t="s">
        <v>349</v>
      </c>
      <c r="AO64" s="2"/>
      <c r="AP64" s="81">
        <v>44806</v>
      </c>
      <c r="AQ64" s="86" t="s">
        <v>386</v>
      </c>
      <c r="AR64" s="2" t="s">
        <v>459</v>
      </c>
      <c r="AS64" s="6"/>
      <c r="AT64" s="6"/>
      <c r="AU64" s="49"/>
      <c r="AV64" s="49" t="s">
        <v>389</v>
      </c>
      <c r="AW64" s="49">
        <v>4</v>
      </c>
      <c r="AX64" s="49">
        <v>147</v>
      </c>
      <c r="AY64" s="75">
        <v>15</v>
      </c>
      <c r="AZ64" s="75">
        <v>15</v>
      </c>
      <c r="BA64" s="2"/>
      <c r="BB64" s="91" t="s">
        <v>369</v>
      </c>
      <c r="BC64" s="93" t="s">
        <v>378</v>
      </c>
      <c r="BD64" s="87"/>
      <c r="BE64" s="88">
        <v>44782</v>
      </c>
      <c r="BF64" s="89" t="s">
        <v>348</v>
      </c>
      <c r="BG64" s="90" t="s">
        <v>355</v>
      </c>
    </row>
    <row r="65" spans="2:59">
      <c r="B65" s="105" t="s">
        <v>262</v>
      </c>
      <c r="C65" s="105" t="s">
        <v>342</v>
      </c>
      <c r="D65" s="140" t="s">
        <v>470</v>
      </c>
      <c r="E65" s="49">
        <v>1946</v>
      </c>
      <c r="F65" s="49" t="s">
        <v>463</v>
      </c>
      <c r="G65" s="49"/>
      <c r="H65" s="49"/>
      <c r="I65" s="79">
        <v>44736</v>
      </c>
      <c r="J65" s="79">
        <v>44765</v>
      </c>
      <c r="K65" s="49" t="s">
        <v>471</v>
      </c>
      <c r="L65" s="49" t="s">
        <v>344</v>
      </c>
      <c r="M65" s="77" t="s">
        <v>345</v>
      </c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>
        <v>6.73</v>
      </c>
      <c r="AD65" s="2"/>
      <c r="AE65" s="2"/>
      <c r="AF65" s="2">
        <v>2725</v>
      </c>
      <c r="AG65" s="2"/>
      <c r="AH65" s="49" t="s">
        <v>472</v>
      </c>
      <c r="AI65" s="49" t="s">
        <v>344</v>
      </c>
      <c r="AJ65" s="83">
        <v>0.4</v>
      </c>
      <c r="AK65" s="49" t="s">
        <v>347</v>
      </c>
      <c r="AL65" s="81">
        <v>44782</v>
      </c>
      <c r="AM65" s="82" t="s">
        <v>348</v>
      </c>
      <c r="AN65" s="83" t="s">
        <v>349</v>
      </c>
      <c r="AO65" s="2"/>
      <c r="AP65" s="81">
        <v>44806</v>
      </c>
      <c r="AQ65" s="82" t="s">
        <v>348</v>
      </c>
      <c r="AR65" s="2" t="s">
        <v>450</v>
      </c>
      <c r="AS65" s="6" t="s">
        <v>465</v>
      </c>
      <c r="AT65" s="6"/>
      <c r="AU65" s="49"/>
      <c r="AV65" s="49" t="s">
        <v>466</v>
      </c>
      <c r="AW65" s="49">
        <v>6.1</v>
      </c>
      <c r="AX65" s="49">
        <v>195</v>
      </c>
      <c r="AY65" s="75">
        <v>15</v>
      </c>
      <c r="AZ65" s="75">
        <v>15</v>
      </c>
      <c r="BA65" s="2"/>
      <c r="BB65" s="81">
        <v>44813</v>
      </c>
      <c r="BC65" s="87" t="s">
        <v>348</v>
      </c>
      <c r="BD65" s="87"/>
      <c r="BE65" s="88">
        <v>44771</v>
      </c>
      <c r="BF65" s="89" t="s">
        <v>348</v>
      </c>
      <c r="BG65" s="90" t="s">
        <v>355</v>
      </c>
    </row>
    <row r="66" spans="2:59">
      <c r="B66" s="105"/>
      <c r="C66" s="105"/>
      <c r="D66" s="140"/>
      <c r="E66" s="49" t="s">
        <v>356</v>
      </c>
      <c r="F66" s="49" t="s">
        <v>390</v>
      </c>
      <c r="G66" s="49"/>
      <c r="H66" s="49"/>
      <c r="I66" s="79">
        <v>44736</v>
      </c>
      <c r="J66" s="79">
        <v>44765</v>
      </c>
      <c r="K66" s="49" t="s">
        <v>471</v>
      </c>
      <c r="L66" s="49" t="s">
        <v>344</v>
      </c>
      <c r="M66" s="77" t="s">
        <v>345</v>
      </c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>
        <v>6.12</v>
      </c>
      <c r="AD66" s="2"/>
      <c r="AE66" s="2"/>
      <c r="AF66" s="2">
        <v>2478</v>
      </c>
      <c r="AG66" s="2"/>
      <c r="AH66" s="49" t="s">
        <v>472</v>
      </c>
      <c r="AI66" s="49" t="s">
        <v>344</v>
      </c>
      <c r="AJ66" s="83">
        <v>0.35</v>
      </c>
      <c r="AK66" s="49" t="s">
        <v>347</v>
      </c>
      <c r="AL66" s="81">
        <v>44782</v>
      </c>
      <c r="AM66" s="82" t="s">
        <v>348</v>
      </c>
      <c r="AN66" s="83" t="s">
        <v>349</v>
      </c>
      <c r="AO66" s="2"/>
      <c r="AP66" s="81">
        <v>44806</v>
      </c>
      <c r="AQ66" s="82" t="s">
        <v>348</v>
      </c>
      <c r="AR66" s="2" t="s">
        <v>459</v>
      </c>
      <c r="AS66" s="6"/>
      <c r="AT66" s="6"/>
      <c r="AU66" s="49"/>
      <c r="AV66" s="49" t="s">
        <v>429</v>
      </c>
      <c r="AW66" s="49">
        <v>3.7</v>
      </c>
      <c r="AX66" s="49">
        <v>129</v>
      </c>
      <c r="AY66" s="75">
        <v>15</v>
      </c>
      <c r="AZ66" s="75">
        <v>15</v>
      </c>
      <c r="BA66" s="2"/>
      <c r="BB66" s="81">
        <v>44813</v>
      </c>
      <c r="BC66" s="87" t="s">
        <v>348</v>
      </c>
      <c r="BD66" s="87"/>
      <c r="BE66" s="88">
        <v>44771</v>
      </c>
      <c r="BF66" s="89" t="s">
        <v>348</v>
      </c>
      <c r="BG66" s="90" t="s">
        <v>355</v>
      </c>
    </row>
    <row r="67" spans="2:59" ht="15" customHeight="1">
      <c r="B67" s="105" t="s">
        <v>262</v>
      </c>
      <c r="C67" s="105" t="s">
        <v>342</v>
      </c>
      <c r="D67" s="140" t="s">
        <v>414</v>
      </c>
      <c r="E67" s="49">
        <v>1947</v>
      </c>
      <c r="F67" s="49" t="s">
        <v>463</v>
      </c>
      <c r="G67" s="49"/>
      <c r="H67" s="49"/>
      <c r="I67" s="79">
        <v>44736</v>
      </c>
      <c r="J67" s="79">
        <v>44768</v>
      </c>
      <c r="K67" s="79">
        <v>44753</v>
      </c>
      <c r="L67" s="49" t="s">
        <v>344</v>
      </c>
      <c r="M67" s="77" t="s">
        <v>345</v>
      </c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>
        <v>7.4</v>
      </c>
      <c r="AD67" s="2"/>
      <c r="AE67" s="2"/>
      <c r="AF67" s="2">
        <v>2997</v>
      </c>
      <c r="AG67" s="2"/>
      <c r="AH67" s="49" t="s">
        <v>415</v>
      </c>
      <c r="AI67" s="49" t="s">
        <v>366</v>
      </c>
      <c r="AJ67" s="49" t="s">
        <v>367</v>
      </c>
      <c r="AK67" s="49" t="s">
        <v>349</v>
      </c>
      <c r="AL67" s="81">
        <v>44771</v>
      </c>
      <c r="AM67" s="82" t="s">
        <v>348</v>
      </c>
      <c r="AN67" s="83" t="s">
        <v>349</v>
      </c>
      <c r="AO67" s="2"/>
      <c r="AP67" s="81">
        <v>44800</v>
      </c>
      <c r="AQ67" s="86" t="s">
        <v>386</v>
      </c>
      <c r="AR67" s="77" t="s">
        <v>376</v>
      </c>
      <c r="AS67" s="6" t="s">
        <v>465</v>
      </c>
      <c r="AT67" s="6"/>
      <c r="AU67" s="49"/>
      <c r="AV67" s="49" t="s">
        <v>446</v>
      </c>
      <c r="AW67" s="49">
        <v>5.8</v>
      </c>
      <c r="AX67" s="49">
        <v>183</v>
      </c>
      <c r="AY67" s="75">
        <v>15</v>
      </c>
      <c r="AZ67" s="75">
        <v>15</v>
      </c>
      <c r="BA67" s="2"/>
      <c r="BB67" s="91" t="s">
        <v>428</v>
      </c>
      <c r="BC67" s="87" t="s">
        <v>386</v>
      </c>
      <c r="BD67" s="87"/>
      <c r="BE67" s="88">
        <v>44771</v>
      </c>
      <c r="BF67" s="89" t="s">
        <v>348</v>
      </c>
      <c r="BG67" s="90" t="s">
        <v>355</v>
      </c>
    </row>
    <row r="68" spans="2:59">
      <c r="B68" s="105"/>
      <c r="C68" s="105"/>
      <c r="D68" s="140"/>
      <c r="E68" s="49" t="s">
        <v>356</v>
      </c>
      <c r="F68" s="49" t="s">
        <v>390</v>
      </c>
      <c r="G68" s="49"/>
      <c r="H68" s="49"/>
      <c r="I68" s="79">
        <v>44736</v>
      </c>
      <c r="J68" s="79">
        <v>44768</v>
      </c>
      <c r="K68" s="79">
        <v>44753</v>
      </c>
      <c r="L68" s="49" t="s">
        <v>344</v>
      </c>
      <c r="M68" s="77" t="s">
        <v>345</v>
      </c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>
        <v>6.2</v>
      </c>
      <c r="AD68" s="2"/>
      <c r="AE68" s="2"/>
      <c r="AF68" s="2">
        <v>2511</v>
      </c>
      <c r="AG68" s="2"/>
      <c r="AH68" s="49" t="s">
        <v>415</v>
      </c>
      <c r="AI68" s="49" t="s">
        <v>366</v>
      </c>
      <c r="AJ68" s="49" t="s">
        <v>367</v>
      </c>
      <c r="AK68" s="49" t="s">
        <v>349</v>
      </c>
      <c r="AL68" s="81">
        <v>44771</v>
      </c>
      <c r="AM68" s="82" t="s">
        <v>348</v>
      </c>
      <c r="AN68" s="83" t="s">
        <v>349</v>
      </c>
      <c r="AO68" s="2"/>
      <c r="AP68" s="81">
        <v>44800</v>
      </c>
      <c r="AQ68" s="86" t="s">
        <v>386</v>
      </c>
      <c r="AR68" s="77" t="s">
        <v>417</v>
      </c>
      <c r="AS68" s="6"/>
      <c r="AT68" s="6"/>
      <c r="AU68" s="49"/>
      <c r="AV68" s="49" t="s">
        <v>448</v>
      </c>
      <c r="AW68" s="49">
        <v>3.8</v>
      </c>
      <c r="AX68" s="49">
        <v>135</v>
      </c>
      <c r="AY68" s="75">
        <v>15</v>
      </c>
      <c r="AZ68" s="75">
        <v>15</v>
      </c>
      <c r="BA68" s="2"/>
      <c r="BB68" s="91" t="s">
        <v>428</v>
      </c>
      <c r="BC68" s="87" t="s">
        <v>386</v>
      </c>
      <c r="BD68" s="87"/>
      <c r="BE68" s="88">
        <v>44771</v>
      </c>
      <c r="BF68" s="89" t="s">
        <v>348</v>
      </c>
      <c r="BG68" s="90" t="s">
        <v>355</v>
      </c>
    </row>
    <row r="69" spans="2:59" ht="15" customHeight="1">
      <c r="B69" s="147" t="s">
        <v>262</v>
      </c>
      <c r="C69" s="105" t="s">
        <v>342</v>
      </c>
      <c r="D69" s="140" t="s">
        <v>456</v>
      </c>
      <c r="E69" s="49">
        <v>2238</v>
      </c>
      <c r="F69" s="49">
        <v>19805</v>
      </c>
      <c r="G69" s="49"/>
      <c r="H69" s="49"/>
      <c r="I69" s="79">
        <v>44747</v>
      </c>
      <c r="J69" s="49"/>
      <c r="K69" s="49"/>
      <c r="L69" s="94" t="s">
        <v>372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49"/>
      <c r="AI69" s="49"/>
      <c r="AJ69" s="49"/>
      <c r="AK69" s="49"/>
      <c r="AL69" s="82"/>
      <c r="AM69" s="82"/>
      <c r="AN69" s="83"/>
      <c r="AO69" s="2"/>
      <c r="AP69" s="82"/>
      <c r="AQ69" s="82"/>
      <c r="AR69" s="2"/>
      <c r="AS69" s="6"/>
      <c r="AT69" s="6"/>
      <c r="AU69" s="49"/>
      <c r="AV69" s="49"/>
      <c r="AW69" s="49"/>
      <c r="AX69" s="49"/>
      <c r="AY69" s="49"/>
      <c r="AZ69" s="49"/>
      <c r="BA69" s="2"/>
      <c r="BB69" s="82"/>
      <c r="BC69" s="87"/>
      <c r="BD69" s="87"/>
      <c r="BE69" s="89"/>
      <c r="BF69" s="89"/>
      <c r="BG69" s="90"/>
    </row>
    <row r="70" spans="2:59">
      <c r="B70" s="147"/>
      <c r="C70" s="105"/>
      <c r="D70" s="140"/>
      <c r="E70" s="49" t="s">
        <v>356</v>
      </c>
      <c r="F70" s="49" t="s">
        <v>357</v>
      </c>
      <c r="G70" s="49"/>
      <c r="H70" s="49"/>
      <c r="I70" s="79">
        <v>44747</v>
      </c>
      <c r="J70" s="49"/>
      <c r="K70" s="49"/>
      <c r="L70" s="49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49"/>
      <c r="AI70" s="49"/>
      <c r="AJ70" s="49"/>
      <c r="AK70" s="49"/>
      <c r="AL70" s="82"/>
      <c r="AM70" s="82"/>
      <c r="AN70" s="83"/>
      <c r="AO70" s="2"/>
      <c r="AP70" s="82"/>
      <c r="AQ70" s="82"/>
      <c r="AR70" s="2"/>
      <c r="AS70" s="6"/>
      <c r="AT70" s="6"/>
      <c r="AU70" s="49"/>
      <c r="AV70" s="49"/>
      <c r="AW70" s="49"/>
      <c r="AX70" s="49"/>
      <c r="AY70" s="49"/>
      <c r="AZ70" s="49"/>
      <c r="BA70" s="2"/>
      <c r="BB70" s="82"/>
      <c r="BC70" s="87"/>
      <c r="BD70" s="87"/>
      <c r="BE70" s="88"/>
      <c r="BF70" s="89"/>
      <c r="BG70" s="90"/>
    </row>
    <row r="71" spans="2:59">
      <c r="B71" s="105" t="s">
        <v>262</v>
      </c>
      <c r="C71" s="105" t="s">
        <v>342</v>
      </c>
      <c r="D71" s="140" t="s">
        <v>473</v>
      </c>
      <c r="E71" s="49">
        <v>2239</v>
      </c>
      <c r="F71" s="49">
        <v>19805</v>
      </c>
      <c r="G71" s="49"/>
      <c r="H71" s="49"/>
      <c r="I71" s="79">
        <v>44745</v>
      </c>
      <c r="J71" s="79">
        <v>44762</v>
      </c>
      <c r="K71" s="49" t="s">
        <v>474</v>
      </c>
      <c r="L71" s="49" t="s">
        <v>385</v>
      </c>
      <c r="M71" s="77" t="s">
        <v>345</v>
      </c>
      <c r="N71" s="2">
        <v>7.7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>
        <v>7.6</v>
      </c>
      <c r="AD71" s="2">
        <v>3080</v>
      </c>
      <c r="AE71" s="2"/>
      <c r="AF71" s="2">
        <v>3080</v>
      </c>
      <c r="AG71" s="2"/>
      <c r="AH71" s="79">
        <v>44784</v>
      </c>
      <c r="AI71" s="49" t="s">
        <v>366</v>
      </c>
      <c r="AJ71" s="49" t="s">
        <v>367</v>
      </c>
      <c r="AK71" s="49" t="s">
        <v>349</v>
      </c>
      <c r="AL71" s="81">
        <v>44762</v>
      </c>
      <c r="AM71" s="82" t="s">
        <v>348</v>
      </c>
      <c r="AN71" s="83" t="s">
        <v>349</v>
      </c>
      <c r="AO71" s="2"/>
      <c r="AP71" s="81">
        <v>44769</v>
      </c>
      <c r="AQ71" s="82" t="s">
        <v>348</v>
      </c>
      <c r="AR71" s="2" t="s">
        <v>475</v>
      </c>
      <c r="AS71" s="6"/>
      <c r="AT71" s="6"/>
      <c r="AU71" s="49"/>
      <c r="AV71" s="49" t="s">
        <v>476</v>
      </c>
      <c r="AW71" s="49">
        <v>6.7</v>
      </c>
      <c r="AX71" s="49">
        <v>201</v>
      </c>
      <c r="AY71" s="49">
        <v>20</v>
      </c>
      <c r="AZ71" s="49">
        <v>15</v>
      </c>
      <c r="BA71" s="2"/>
      <c r="BB71" s="81">
        <v>44720</v>
      </c>
      <c r="BC71" s="87" t="s">
        <v>386</v>
      </c>
      <c r="BD71" s="93" t="s">
        <v>477</v>
      </c>
      <c r="BE71" s="88">
        <v>44764</v>
      </c>
      <c r="BF71" s="89" t="s">
        <v>348</v>
      </c>
      <c r="BG71" s="90"/>
    </row>
    <row r="72" spans="2:59">
      <c r="B72" s="105"/>
      <c r="C72" s="105"/>
      <c r="D72" s="140"/>
      <c r="E72" s="49" t="s">
        <v>356</v>
      </c>
      <c r="F72" s="49" t="s">
        <v>357</v>
      </c>
      <c r="G72" s="49"/>
      <c r="H72" s="49"/>
      <c r="I72" s="79">
        <v>44745</v>
      </c>
      <c r="J72" s="79">
        <v>44762</v>
      </c>
      <c r="K72" s="49" t="s">
        <v>474</v>
      </c>
      <c r="L72" s="49" t="s">
        <v>385</v>
      </c>
      <c r="M72" s="77" t="s">
        <v>345</v>
      </c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>
        <v>6.5</v>
      </c>
      <c r="AD72" s="2"/>
      <c r="AE72" s="2"/>
      <c r="AF72" s="2">
        <v>2632</v>
      </c>
      <c r="AG72" s="2"/>
      <c r="AH72" s="79">
        <v>44784</v>
      </c>
      <c r="AI72" s="49" t="s">
        <v>366</v>
      </c>
      <c r="AJ72" s="49" t="s">
        <v>367</v>
      </c>
      <c r="AK72" s="49" t="s">
        <v>349</v>
      </c>
      <c r="AL72" s="81">
        <v>44771</v>
      </c>
      <c r="AM72" s="82" t="s">
        <v>348</v>
      </c>
      <c r="AN72" s="83" t="s">
        <v>349</v>
      </c>
      <c r="AO72" s="2"/>
      <c r="AP72" s="81">
        <v>44769</v>
      </c>
      <c r="AQ72" s="82" t="s">
        <v>348</v>
      </c>
      <c r="AR72" s="2" t="s">
        <v>475</v>
      </c>
      <c r="AS72" s="6"/>
      <c r="AT72" s="6"/>
      <c r="AU72" s="49"/>
      <c r="AV72" s="49" t="s">
        <v>478</v>
      </c>
      <c r="AW72" s="49">
        <v>5.9</v>
      </c>
      <c r="AX72" s="49">
        <v>188</v>
      </c>
      <c r="AY72" s="49">
        <v>20</v>
      </c>
      <c r="AZ72" s="49">
        <v>15</v>
      </c>
      <c r="BA72" s="2"/>
      <c r="BB72" s="81">
        <v>44720</v>
      </c>
      <c r="BC72" s="87" t="s">
        <v>386</v>
      </c>
      <c r="BD72" s="93" t="s">
        <v>477</v>
      </c>
      <c r="BE72" s="88">
        <v>44764</v>
      </c>
      <c r="BF72" s="89" t="s">
        <v>348</v>
      </c>
      <c r="BG72" s="90" t="s">
        <v>479</v>
      </c>
    </row>
    <row r="73" spans="2:59">
      <c r="B73" s="147" t="s">
        <v>262</v>
      </c>
      <c r="C73" s="105" t="s">
        <v>342</v>
      </c>
      <c r="D73" s="140" t="s">
        <v>480</v>
      </c>
      <c r="E73" s="49">
        <v>2231</v>
      </c>
      <c r="F73" s="49">
        <v>19805</v>
      </c>
      <c r="G73" s="49"/>
      <c r="H73" s="49"/>
      <c r="I73" s="79">
        <v>44750</v>
      </c>
      <c r="J73" s="79">
        <v>44781</v>
      </c>
      <c r="K73" s="49"/>
      <c r="L73" s="94" t="s">
        <v>372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49"/>
      <c r="AI73" s="49" t="s">
        <v>344</v>
      </c>
      <c r="AJ73" s="49"/>
      <c r="AK73" s="49"/>
      <c r="AL73" s="81">
        <v>44764</v>
      </c>
      <c r="AM73" s="82" t="s">
        <v>348</v>
      </c>
      <c r="AN73" s="83" t="s">
        <v>349</v>
      </c>
      <c r="AO73" s="2"/>
      <c r="AP73" s="81"/>
      <c r="AQ73" s="82"/>
      <c r="AR73" s="2"/>
      <c r="AS73" s="6"/>
      <c r="AT73" s="6"/>
      <c r="AU73" s="49"/>
      <c r="AV73" s="49"/>
      <c r="AW73" s="49"/>
      <c r="AX73" s="49"/>
      <c r="AY73" s="49"/>
      <c r="AZ73" s="49"/>
      <c r="BA73" s="2"/>
      <c r="BB73" s="81"/>
      <c r="BC73" s="87"/>
      <c r="BD73" s="87"/>
      <c r="BE73" s="2"/>
      <c r="BF73" s="2"/>
      <c r="BG73" s="90" t="s">
        <v>479</v>
      </c>
    </row>
    <row r="74" spans="2:59">
      <c r="B74" s="147"/>
      <c r="C74" s="105"/>
      <c r="D74" s="140"/>
      <c r="E74" s="49" t="s">
        <v>356</v>
      </c>
      <c r="F74" s="49" t="s">
        <v>357</v>
      </c>
      <c r="G74" s="49"/>
      <c r="H74" s="49"/>
      <c r="I74" s="79">
        <v>44750</v>
      </c>
      <c r="J74" s="79">
        <v>44781</v>
      </c>
      <c r="K74" s="49"/>
      <c r="L74" s="49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49"/>
      <c r="AI74" s="49" t="s">
        <v>344</v>
      </c>
      <c r="AJ74" s="49"/>
      <c r="AK74" s="49"/>
      <c r="AL74" s="82"/>
      <c r="AM74" s="82" t="s">
        <v>348</v>
      </c>
      <c r="AN74" s="83" t="s">
        <v>349</v>
      </c>
      <c r="AO74" s="2"/>
      <c r="AP74" s="2"/>
      <c r="AQ74" s="2"/>
      <c r="AR74" s="2"/>
      <c r="AS74" s="6"/>
      <c r="AT74" s="6"/>
      <c r="AU74" s="49"/>
      <c r="AV74" s="49"/>
      <c r="AW74" s="49"/>
      <c r="AX74" s="49"/>
      <c r="AY74" s="49"/>
      <c r="AZ74" s="49"/>
      <c r="BA74" s="2"/>
      <c r="BB74" s="82"/>
      <c r="BC74" s="87"/>
      <c r="BD74" s="87"/>
      <c r="BE74" s="2"/>
      <c r="BF74" s="2"/>
      <c r="BG74" s="77"/>
    </row>
    <row r="75" spans="2:59">
      <c r="B75" s="105"/>
      <c r="C75" s="105"/>
      <c r="D75" s="140"/>
      <c r="E75" s="49"/>
      <c r="F75" s="49"/>
      <c r="G75" s="49"/>
      <c r="H75" s="49"/>
      <c r="I75" s="49"/>
      <c r="J75" s="49"/>
      <c r="K75" s="49"/>
      <c r="L75" s="49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49"/>
      <c r="AI75" s="49"/>
      <c r="AJ75" s="49"/>
      <c r="AK75" s="49"/>
      <c r="AL75" s="82"/>
      <c r="AM75" s="82"/>
      <c r="AN75" s="49"/>
      <c r="AO75" s="2"/>
      <c r="AP75" s="2"/>
      <c r="AQ75" s="2"/>
      <c r="AR75" s="2"/>
      <c r="AS75" s="6"/>
      <c r="AT75" s="6"/>
      <c r="AU75" s="49"/>
      <c r="AV75" s="49"/>
      <c r="AW75" s="49"/>
      <c r="AX75" s="49"/>
      <c r="AY75" s="49"/>
      <c r="AZ75" s="49"/>
      <c r="BA75" s="2"/>
      <c r="BB75" s="2"/>
      <c r="BC75" s="77"/>
      <c r="BD75" s="77"/>
      <c r="BE75" s="2"/>
      <c r="BF75" s="2"/>
      <c r="BG75" s="77"/>
    </row>
    <row r="76" spans="2:59">
      <c r="B76" s="105"/>
      <c r="C76" s="105"/>
      <c r="D76" s="140"/>
      <c r="E76" s="49"/>
      <c r="F76" s="49"/>
      <c r="G76" s="49"/>
      <c r="H76" s="49"/>
      <c r="I76" s="49"/>
      <c r="J76" s="49"/>
      <c r="K76" s="49"/>
      <c r="L76" s="49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49"/>
      <c r="AI76" s="49"/>
      <c r="AJ76" s="49"/>
      <c r="AK76" s="49"/>
      <c r="AL76" s="82"/>
      <c r="AM76" s="95"/>
      <c r="AN76" s="49"/>
      <c r="AO76" s="2"/>
      <c r="AP76" s="2"/>
      <c r="AQ76" s="2"/>
      <c r="AR76" s="2"/>
      <c r="AS76" s="6"/>
      <c r="AT76" s="6"/>
      <c r="AU76" s="49"/>
      <c r="AV76" s="49"/>
      <c r="AW76" s="49"/>
      <c r="AX76" s="49"/>
      <c r="AY76" s="49"/>
      <c r="AZ76" s="49"/>
      <c r="BA76" s="2"/>
      <c r="BB76" s="2"/>
      <c r="BC76" s="77"/>
      <c r="BD76" s="77"/>
      <c r="BE76" s="2"/>
      <c r="BF76" s="2"/>
      <c r="BG76" s="77"/>
    </row>
  </sheetData>
  <mergeCells count="111">
    <mergeCell ref="B75:B76"/>
    <mergeCell ref="C75:C76"/>
    <mergeCell ref="D75:D76"/>
    <mergeCell ref="B71:B72"/>
    <mergeCell ref="C71:C72"/>
    <mergeCell ref="D71:D72"/>
    <mergeCell ref="B73:B74"/>
    <mergeCell ref="C73:C74"/>
    <mergeCell ref="D73:D74"/>
    <mergeCell ref="B67:B68"/>
    <mergeCell ref="C67:C68"/>
    <mergeCell ref="D67:D68"/>
    <mergeCell ref="B69:B70"/>
    <mergeCell ref="C69:C70"/>
    <mergeCell ref="D69:D70"/>
    <mergeCell ref="B63:B64"/>
    <mergeCell ref="C63:C64"/>
    <mergeCell ref="D63:D64"/>
    <mergeCell ref="B65:B66"/>
    <mergeCell ref="C65:C66"/>
    <mergeCell ref="D65:D66"/>
    <mergeCell ref="B59:B60"/>
    <mergeCell ref="C59:C60"/>
    <mergeCell ref="D59:D60"/>
    <mergeCell ref="B61:B62"/>
    <mergeCell ref="C61:C62"/>
    <mergeCell ref="D61:D62"/>
    <mergeCell ref="B55:B56"/>
    <mergeCell ref="C55:C56"/>
    <mergeCell ref="D55:D56"/>
    <mergeCell ref="B57:B58"/>
    <mergeCell ref="C57:C58"/>
    <mergeCell ref="D57:D58"/>
    <mergeCell ref="B51:B52"/>
    <mergeCell ref="C51:C52"/>
    <mergeCell ref="D51:D52"/>
    <mergeCell ref="B53:B54"/>
    <mergeCell ref="C53:C54"/>
    <mergeCell ref="D53:D54"/>
    <mergeCell ref="B47:B48"/>
    <mergeCell ref="C47:C48"/>
    <mergeCell ref="D47:D48"/>
    <mergeCell ref="B49:B50"/>
    <mergeCell ref="C49:C50"/>
    <mergeCell ref="D49:D50"/>
    <mergeCell ref="B43:B44"/>
    <mergeCell ref="C43:C44"/>
    <mergeCell ref="D43:D44"/>
    <mergeCell ref="B45:B46"/>
    <mergeCell ref="C45:C46"/>
    <mergeCell ref="D45:D46"/>
    <mergeCell ref="B39:B40"/>
    <mergeCell ref="C39:C40"/>
    <mergeCell ref="D39:D40"/>
    <mergeCell ref="B41:B42"/>
    <mergeCell ref="C41:C42"/>
    <mergeCell ref="D41:D42"/>
    <mergeCell ref="B35:B36"/>
    <mergeCell ref="C35:C36"/>
    <mergeCell ref="D35:D36"/>
    <mergeCell ref="B37:B38"/>
    <mergeCell ref="C37:C38"/>
    <mergeCell ref="D37:D38"/>
    <mergeCell ref="B31:B32"/>
    <mergeCell ref="C31:C32"/>
    <mergeCell ref="D31:D32"/>
    <mergeCell ref="B33:B34"/>
    <mergeCell ref="C33:C34"/>
    <mergeCell ref="D33:D34"/>
    <mergeCell ref="B27:B28"/>
    <mergeCell ref="C27:C28"/>
    <mergeCell ref="D27:D28"/>
    <mergeCell ref="B29:B30"/>
    <mergeCell ref="C29:C30"/>
    <mergeCell ref="D29:D30"/>
    <mergeCell ref="B23:B24"/>
    <mergeCell ref="C23:C24"/>
    <mergeCell ref="D23:D24"/>
    <mergeCell ref="B25:B26"/>
    <mergeCell ref="C25:C26"/>
    <mergeCell ref="D25:D26"/>
    <mergeCell ref="B19:B20"/>
    <mergeCell ref="C19:C20"/>
    <mergeCell ref="D19:D20"/>
    <mergeCell ref="B21:B22"/>
    <mergeCell ref="C21:C22"/>
    <mergeCell ref="D21:D22"/>
    <mergeCell ref="B15:B16"/>
    <mergeCell ref="C15:C16"/>
    <mergeCell ref="D15:D16"/>
    <mergeCell ref="B17:B18"/>
    <mergeCell ref="C17:C18"/>
    <mergeCell ref="D17:D18"/>
    <mergeCell ref="B13:B14"/>
    <mergeCell ref="C13:C14"/>
    <mergeCell ref="D13:D14"/>
    <mergeCell ref="B7:B8"/>
    <mergeCell ref="C7:C8"/>
    <mergeCell ref="D7:D8"/>
    <mergeCell ref="B9:B10"/>
    <mergeCell ref="C9:C10"/>
    <mergeCell ref="D9:D10"/>
    <mergeCell ref="B3:B4"/>
    <mergeCell ref="C3:C4"/>
    <mergeCell ref="D3:D4"/>
    <mergeCell ref="B5:B6"/>
    <mergeCell ref="C5:C6"/>
    <mergeCell ref="D5:D6"/>
    <mergeCell ref="B11:B12"/>
    <mergeCell ref="C11:C12"/>
    <mergeCell ref="D11:D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5"/>
  <sheetViews>
    <sheetView topLeftCell="A3" workbookViewId="0">
      <selection activeCell="G19" sqref="G19"/>
    </sheetView>
  </sheetViews>
  <sheetFormatPr defaultRowHeight="15"/>
  <cols>
    <col min="1" max="1" width="9.85546875" customWidth="1"/>
    <col min="2" max="2" width="30.5703125" customWidth="1"/>
    <col min="4" max="4" width="17.5703125" customWidth="1"/>
    <col min="5" max="5" width="10.28515625" customWidth="1"/>
    <col min="6" max="6" width="9.5703125" bestFit="1" customWidth="1"/>
    <col min="8" max="8" width="20.140625" customWidth="1"/>
    <col min="9" max="9" width="14.42578125" customWidth="1"/>
  </cols>
  <sheetData>
    <row r="1" spans="1:13" ht="18.75">
      <c r="A1" s="99" t="s">
        <v>25</v>
      </c>
      <c r="B1" s="99"/>
      <c r="C1" s="99"/>
      <c r="D1" s="99"/>
    </row>
    <row r="2" spans="1:13">
      <c r="A2" t="s">
        <v>9</v>
      </c>
    </row>
    <row r="3" spans="1:13" ht="15.75">
      <c r="A3" s="27" t="s">
        <v>34</v>
      </c>
      <c r="B3" s="107" t="s">
        <v>26</v>
      </c>
      <c r="C3" s="108"/>
      <c r="D3" s="2" t="s">
        <v>2</v>
      </c>
      <c r="G3" s="106" t="s">
        <v>30</v>
      </c>
      <c r="H3" s="106"/>
      <c r="I3" s="106"/>
      <c r="K3" s="102" t="s">
        <v>20</v>
      </c>
      <c r="L3" s="102"/>
      <c r="M3" s="102"/>
    </row>
    <row r="4" spans="1:13" ht="21" customHeight="1">
      <c r="B4" s="11" t="s">
        <v>33</v>
      </c>
      <c r="C4" s="11">
        <v>281</v>
      </c>
      <c r="D4" s="2"/>
      <c r="G4" s="11" t="s">
        <v>8</v>
      </c>
      <c r="H4" s="11" t="s">
        <v>42</v>
      </c>
      <c r="I4" s="11" t="s">
        <v>31</v>
      </c>
      <c r="K4" s="103" t="s">
        <v>21</v>
      </c>
      <c r="L4" s="103"/>
      <c r="M4" s="104"/>
    </row>
    <row r="5" spans="1:13" ht="30">
      <c r="B5" s="2" t="s">
        <v>28</v>
      </c>
      <c r="C5" s="2">
        <v>43.93</v>
      </c>
      <c r="D5" s="2"/>
      <c r="G5" s="2" t="s">
        <v>5</v>
      </c>
      <c r="H5" s="2">
        <v>88</v>
      </c>
      <c r="I5" s="2">
        <f>(H5*50000/100000)</f>
        <v>44</v>
      </c>
      <c r="K5" s="18" t="s">
        <v>1</v>
      </c>
      <c r="L5" s="18" t="s">
        <v>22</v>
      </c>
      <c r="M5" s="22" t="s">
        <v>3</v>
      </c>
    </row>
    <row r="6" spans="1:13">
      <c r="B6" s="2" t="s">
        <v>29</v>
      </c>
      <c r="C6" s="2">
        <v>163.1</v>
      </c>
      <c r="D6" s="2"/>
      <c r="G6" s="2" t="s">
        <v>6</v>
      </c>
      <c r="H6" s="2">
        <v>0.5</v>
      </c>
      <c r="I6" s="2">
        <f>(H6*50000/100000)</f>
        <v>0.25</v>
      </c>
      <c r="K6" s="17">
        <v>100</v>
      </c>
      <c r="L6" s="17">
        <v>100</v>
      </c>
      <c r="M6" s="23">
        <v>100</v>
      </c>
    </row>
    <row r="7" spans="1:13">
      <c r="B7" s="2" t="s">
        <v>27</v>
      </c>
      <c r="C7" s="2">
        <f>(C6+C5)</f>
        <v>207.03</v>
      </c>
      <c r="D7" s="2"/>
      <c r="G7" s="27" t="s">
        <v>19</v>
      </c>
      <c r="H7" s="27">
        <f>(H5+H6)</f>
        <v>88.5</v>
      </c>
      <c r="I7" s="27">
        <f>(I5+I6)</f>
        <v>44.25</v>
      </c>
      <c r="K7" s="17">
        <v>100</v>
      </c>
      <c r="L7" s="17">
        <v>90</v>
      </c>
      <c r="M7" s="17">
        <v>90</v>
      </c>
    </row>
    <row r="8" spans="1:13">
      <c r="B8" s="27" t="s">
        <v>32</v>
      </c>
      <c r="C8" s="28">
        <f>(C7*100/C4)</f>
        <v>73.67615658362989</v>
      </c>
      <c r="D8" s="25">
        <v>73.680000000000007</v>
      </c>
      <c r="K8" s="17">
        <v>100</v>
      </c>
      <c r="L8" s="17">
        <v>110</v>
      </c>
      <c r="M8" s="17">
        <v>110</v>
      </c>
    </row>
    <row r="10" spans="1:13">
      <c r="G10" s="106" t="s">
        <v>41</v>
      </c>
      <c r="H10" s="106"/>
      <c r="I10" s="106"/>
    </row>
    <row r="11" spans="1:13">
      <c r="A11" t="s">
        <v>9</v>
      </c>
      <c r="B11" t="s">
        <v>9</v>
      </c>
      <c r="G11" s="11" t="s">
        <v>8</v>
      </c>
      <c r="H11" s="11" t="s">
        <v>43</v>
      </c>
      <c r="I11" s="11" t="s">
        <v>31</v>
      </c>
    </row>
    <row r="12" spans="1:13">
      <c r="A12" s="27" t="s">
        <v>35</v>
      </c>
      <c r="B12" s="11" t="s">
        <v>36</v>
      </c>
      <c r="C12" s="11">
        <v>281</v>
      </c>
      <c r="D12" s="11" t="s">
        <v>37</v>
      </c>
      <c r="E12" s="10" t="s">
        <v>2</v>
      </c>
      <c r="G12" s="2" t="s">
        <v>5</v>
      </c>
      <c r="H12" s="2">
        <v>163.1</v>
      </c>
      <c r="I12" s="2">
        <v>163.1</v>
      </c>
    </row>
    <row r="13" spans="1:13">
      <c r="B13" s="2" t="s">
        <v>38</v>
      </c>
      <c r="C13" s="2">
        <v>13.59</v>
      </c>
      <c r="D13" s="26">
        <f>(C13*100/C12)</f>
        <v>4.8362989323843415</v>
      </c>
      <c r="E13" s="2">
        <v>95</v>
      </c>
      <c r="G13" s="2" t="s">
        <v>6</v>
      </c>
      <c r="H13" s="2">
        <v>0.6</v>
      </c>
      <c r="I13" s="2">
        <v>0.6</v>
      </c>
    </row>
    <row r="14" spans="1:13">
      <c r="B14" s="2" t="s">
        <v>39</v>
      </c>
      <c r="C14" s="2">
        <v>0</v>
      </c>
      <c r="D14" s="26">
        <f>(C14*100/194.5)</f>
        <v>0</v>
      </c>
      <c r="E14" s="2"/>
      <c r="G14" s="27" t="s">
        <v>19</v>
      </c>
      <c r="H14" s="27">
        <f>(H12+H13)</f>
        <v>163.69999999999999</v>
      </c>
      <c r="I14" s="27">
        <f>(I12+I13)</f>
        <v>163.69999999999999</v>
      </c>
    </row>
    <row r="16" spans="1:13">
      <c r="B16" t="s">
        <v>40</v>
      </c>
      <c r="H16" t="s">
        <v>9</v>
      </c>
    </row>
    <row r="17" spans="3:8">
      <c r="H17" t="s">
        <v>9</v>
      </c>
    </row>
    <row r="18" spans="3:8">
      <c r="H18" t="s">
        <v>9</v>
      </c>
    </row>
    <row r="19" spans="3:8">
      <c r="C19" s="2"/>
      <c r="D19" s="2" t="s">
        <v>481</v>
      </c>
      <c r="E19" s="2" t="s">
        <v>482</v>
      </c>
      <c r="F19" s="97" t="s">
        <v>490</v>
      </c>
    </row>
    <row r="20" spans="3:8">
      <c r="C20" s="2" t="s">
        <v>486</v>
      </c>
      <c r="D20" s="2">
        <v>57</v>
      </c>
      <c r="E20" s="2">
        <v>50.5</v>
      </c>
      <c r="F20" s="98">
        <f>E20/D20*100</f>
        <v>88.596491228070178</v>
      </c>
    </row>
    <row r="21" spans="3:8">
      <c r="C21" s="2" t="s">
        <v>487</v>
      </c>
      <c r="D21" s="2">
        <v>167</v>
      </c>
      <c r="E21" s="2">
        <v>135</v>
      </c>
      <c r="F21" s="98">
        <f t="shared" ref="F21:F24" si="0">E21/D21*100</f>
        <v>80.838323353293418</v>
      </c>
    </row>
    <row r="22" spans="3:8">
      <c r="C22" s="2" t="s">
        <v>488</v>
      </c>
      <c r="D22" s="2">
        <v>30</v>
      </c>
      <c r="E22" s="2">
        <v>13.2</v>
      </c>
      <c r="F22" s="98">
        <f t="shared" si="0"/>
        <v>44</v>
      </c>
    </row>
    <row r="23" spans="3:8">
      <c r="C23" s="2" t="s">
        <v>489</v>
      </c>
      <c r="D23" s="2">
        <v>27.4</v>
      </c>
      <c r="E23" s="2">
        <v>8.5</v>
      </c>
      <c r="F23" s="98">
        <f t="shared" si="0"/>
        <v>31.021897810218981</v>
      </c>
    </row>
    <row r="24" spans="3:8">
      <c r="C24" s="2"/>
      <c r="D24" s="2">
        <f>SUM(D20:D23)</f>
        <v>281.39999999999998</v>
      </c>
      <c r="E24" s="2">
        <f>SUM(E20:E23)</f>
        <v>207.2</v>
      </c>
      <c r="F24" s="98">
        <f t="shared" si="0"/>
        <v>73.631840796019901</v>
      </c>
    </row>
    <row r="25" spans="3:8">
      <c r="C25" s="2"/>
      <c r="D25" s="2"/>
      <c r="E25" s="2"/>
      <c r="F25" s="97"/>
    </row>
  </sheetData>
  <mergeCells count="6">
    <mergeCell ref="A1:D1"/>
    <mergeCell ref="G3:I3"/>
    <mergeCell ref="B3:C3"/>
    <mergeCell ref="G10:I10"/>
    <mergeCell ref="K3:M3"/>
    <mergeCell ref="K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I9" sqref="I9"/>
    </sheetView>
  </sheetViews>
  <sheetFormatPr defaultRowHeight="15"/>
  <cols>
    <col min="1" max="1" width="13.85546875" customWidth="1"/>
    <col min="3" max="4" width="10.5703125" customWidth="1"/>
    <col min="5" max="5" width="11.140625" customWidth="1"/>
    <col min="6" max="6" width="12.5703125" customWidth="1"/>
  </cols>
  <sheetData>
    <row r="1" spans="1:11">
      <c r="B1" t="s">
        <v>44</v>
      </c>
    </row>
    <row r="3" spans="1:11">
      <c r="A3" t="s">
        <v>34</v>
      </c>
      <c r="B3" t="s">
        <v>45</v>
      </c>
    </row>
    <row r="5" spans="1:11" ht="45">
      <c r="B5" s="45" t="s">
        <v>8</v>
      </c>
      <c r="C5" s="30" t="s">
        <v>46</v>
      </c>
      <c r="D5" s="30" t="s">
        <v>49</v>
      </c>
      <c r="E5" s="30" t="s">
        <v>12</v>
      </c>
      <c r="F5" s="30" t="s">
        <v>47</v>
      </c>
      <c r="G5" s="27" t="s">
        <v>48</v>
      </c>
      <c r="H5" s="30" t="s">
        <v>2</v>
      </c>
    </row>
    <row r="6" spans="1:11">
      <c r="B6" s="2" t="s">
        <v>5</v>
      </c>
      <c r="C6" s="2">
        <v>0</v>
      </c>
      <c r="D6" s="2">
        <v>2.82</v>
      </c>
      <c r="E6" s="2">
        <v>0</v>
      </c>
      <c r="F6" s="2">
        <v>0</v>
      </c>
      <c r="G6" s="2">
        <v>0</v>
      </c>
      <c r="H6" s="31">
        <v>100</v>
      </c>
    </row>
    <row r="9" spans="1:11">
      <c r="A9" t="s">
        <v>35</v>
      </c>
      <c r="B9" t="s">
        <v>58</v>
      </c>
    </row>
    <row r="10" spans="1:11" ht="45">
      <c r="A10" t="s">
        <v>9</v>
      </c>
      <c r="B10" s="45" t="s">
        <v>8</v>
      </c>
      <c r="C10" s="30" t="s">
        <v>46</v>
      </c>
      <c r="D10" s="30" t="s">
        <v>49</v>
      </c>
      <c r="E10" s="30" t="s">
        <v>12</v>
      </c>
      <c r="F10" s="30" t="s">
        <v>47</v>
      </c>
      <c r="G10" s="27" t="s">
        <v>48</v>
      </c>
      <c r="H10" s="30" t="s">
        <v>2</v>
      </c>
    </row>
    <row r="11" spans="1:11">
      <c r="B11" s="2" t="s">
        <v>5</v>
      </c>
      <c r="C11" s="2">
        <v>113.6</v>
      </c>
      <c r="D11" s="2">
        <v>120</v>
      </c>
      <c r="E11" s="2">
        <v>77.14</v>
      </c>
      <c r="F11" s="2">
        <f>(D11-E11)</f>
        <v>42.86</v>
      </c>
      <c r="G11" s="26">
        <f>(F11/D11*100)</f>
        <v>35.716666666666669</v>
      </c>
      <c r="H11" s="111">
        <v>32</v>
      </c>
      <c r="K11">
        <v>77.14</v>
      </c>
    </row>
    <row r="12" spans="1:11">
      <c r="B12" s="2" t="s">
        <v>6</v>
      </c>
      <c r="C12" s="2">
        <v>7</v>
      </c>
      <c r="D12" s="2">
        <v>4.7</v>
      </c>
      <c r="E12" s="2">
        <v>2.7</v>
      </c>
      <c r="F12" s="2">
        <f>(D12-E12)</f>
        <v>2</v>
      </c>
      <c r="G12" s="26">
        <f>(F12/D12*100)</f>
        <v>42.553191489361701</v>
      </c>
      <c r="H12" s="111"/>
    </row>
    <row r="13" spans="1:11">
      <c r="B13" s="2" t="s">
        <v>19</v>
      </c>
      <c r="C13" s="2">
        <f>C12+C11</f>
        <v>120.6</v>
      </c>
      <c r="D13" s="2">
        <f t="shared" ref="D13:F13" si="0">D12+D11</f>
        <v>124.7</v>
      </c>
      <c r="E13" s="2">
        <f t="shared" si="0"/>
        <v>79.84</v>
      </c>
      <c r="F13" s="2">
        <f t="shared" si="0"/>
        <v>44.86</v>
      </c>
      <c r="G13" s="26">
        <f>(F13/D13*100)</f>
        <v>35.974338412189255</v>
      </c>
      <c r="H13" s="2"/>
    </row>
    <row r="17" spans="2:4">
      <c r="B17" s="109" t="s">
        <v>50</v>
      </c>
      <c r="C17" s="109"/>
      <c r="D17" s="109"/>
    </row>
    <row r="18" spans="2:4" ht="23.1" customHeight="1">
      <c r="B18" s="110" t="s">
        <v>51</v>
      </c>
      <c r="C18" s="110"/>
      <c r="D18" s="110"/>
    </row>
    <row r="19" spans="2:4" ht="30">
      <c r="B19" s="16" t="s">
        <v>1</v>
      </c>
      <c r="C19" s="16" t="s">
        <v>52</v>
      </c>
      <c r="D19" s="16" t="s">
        <v>3</v>
      </c>
    </row>
    <row r="20" spans="2:4" ht="30">
      <c r="B20" s="17">
        <v>100</v>
      </c>
      <c r="C20" s="17" t="s">
        <v>53</v>
      </c>
      <c r="D20" s="17">
        <v>150</v>
      </c>
    </row>
    <row r="21" spans="2:4" ht="60">
      <c r="B21" s="17">
        <v>100</v>
      </c>
      <c r="C21" s="17" t="s">
        <v>54</v>
      </c>
      <c r="D21" s="17">
        <v>125</v>
      </c>
    </row>
    <row r="22" spans="2:4" ht="60">
      <c r="B22" s="17">
        <v>100</v>
      </c>
      <c r="C22" s="17" t="s">
        <v>55</v>
      </c>
      <c r="D22" s="17">
        <v>100</v>
      </c>
    </row>
    <row r="23" spans="2:4" ht="60">
      <c r="B23" s="17">
        <v>100</v>
      </c>
      <c r="C23" s="17" t="s">
        <v>56</v>
      </c>
      <c r="D23" s="17">
        <v>75</v>
      </c>
    </row>
    <row r="24" spans="2:4" ht="45">
      <c r="B24" s="17">
        <v>100</v>
      </c>
      <c r="C24" s="17" t="s">
        <v>57</v>
      </c>
      <c r="D24" s="17">
        <v>0</v>
      </c>
    </row>
  </sheetData>
  <mergeCells count="3">
    <mergeCell ref="B17:D17"/>
    <mergeCell ref="B18:D18"/>
    <mergeCell ref="H11:H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S37"/>
  <sheetViews>
    <sheetView workbookViewId="0">
      <selection activeCell="B20" sqref="B20"/>
    </sheetView>
  </sheetViews>
  <sheetFormatPr defaultRowHeight="15"/>
  <cols>
    <col min="1" max="1" width="13.42578125" customWidth="1"/>
    <col min="2" max="2" width="21.42578125" customWidth="1"/>
    <col min="3" max="3" width="33.42578125" customWidth="1"/>
    <col min="4" max="4" width="10.140625" customWidth="1"/>
    <col min="10" max="10" width="12.42578125" customWidth="1"/>
  </cols>
  <sheetData>
    <row r="1" spans="1:19">
      <c r="A1" t="s">
        <v>59</v>
      </c>
    </row>
    <row r="3" spans="1:19">
      <c r="A3" t="s">
        <v>61</v>
      </c>
      <c r="B3" s="32" t="s">
        <v>60</v>
      </c>
    </row>
    <row r="4" spans="1:19">
      <c r="B4" s="112" t="s">
        <v>62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9">
      <c r="B5" s="33" t="s">
        <v>63</v>
      </c>
      <c r="C5" s="2">
        <v>12</v>
      </c>
    </row>
    <row r="6" spans="1:19">
      <c r="B6" s="2" t="s">
        <v>64</v>
      </c>
      <c r="C6" s="2">
        <v>4</v>
      </c>
    </row>
    <row r="7" spans="1:19">
      <c r="D7" s="105" t="s">
        <v>73</v>
      </c>
      <c r="E7" s="105"/>
      <c r="F7" s="105"/>
      <c r="G7" s="105"/>
      <c r="H7" s="105"/>
      <c r="I7" s="105"/>
      <c r="J7" s="105"/>
      <c r="K7" s="105" t="s">
        <v>74</v>
      </c>
      <c r="L7" s="105"/>
      <c r="M7" s="105"/>
      <c r="N7" s="105"/>
      <c r="O7" s="105"/>
      <c r="P7" s="105"/>
      <c r="Q7" s="105"/>
    </row>
    <row r="8" spans="1:19">
      <c r="B8" s="113" t="s">
        <v>65</v>
      </c>
      <c r="C8" s="114" t="s">
        <v>66</v>
      </c>
      <c r="D8" s="113" t="s">
        <v>68</v>
      </c>
      <c r="E8" s="113"/>
      <c r="F8" s="114" t="s">
        <v>69</v>
      </c>
      <c r="G8" s="113" t="s">
        <v>12</v>
      </c>
      <c r="H8" s="113"/>
      <c r="I8" s="114" t="s">
        <v>69</v>
      </c>
      <c r="J8" s="114" t="s">
        <v>70</v>
      </c>
      <c r="K8" s="113" t="s">
        <v>67</v>
      </c>
      <c r="L8" s="113"/>
      <c r="M8" s="114" t="s">
        <v>71</v>
      </c>
      <c r="N8" s="113" t="s">
        <v>72</v>
      </c>
      <c r="O8" s="113"/>
      <c r="P8" s="114" t="s">
        <v>71</v>
      </c>
      <c r="Q8" s="114" t="s">
        <v>70</v>
      </c>
      <c r="R8" s="106" t="s">
        <v>2</v>
      </c>
    </row>
    <row r="9" spans="1:19">
      <c r="B9" s="113"/>
      <c r="C9" s="114"/>
      <c r="D9" s="34" t="s">
        <v>5</v>
      </c>
      <c r="E9" s="34" t="s">
        <v>6</v>
      </c>
      <c r="F9" s="114"/>
      <c r="G9" s="34" t="s">
        <v>5</v>
      </c>
      <c r="H9" s="34" t="s">
        <v>6</v>
      </c>
      <c r="I9" s="114"/>
      <c r="J9" s="114"/>
      <c r="K9" s="34" t="s">
        <v>5</v>
      </c>
      <c r="L9" s="34" t="s">
        <v>6</v>
      </c>
      <c r="M9" s="114"/>
      <c r="N9" s="34" t="s">
        <v>5</v>
      </c>
      <c r="O9" s="34" t="s">
        <v>6</v>
      </c>
      <c r="P9" s="114"/>
      <c r="Q9" s="114"/>
      <c r="R9" s="106"/>
    </row>
    <row r="10" spans="1:19">
      <c r="B10" s="2">
        <v>1</v>
      </c>
      <c r="C10" s="2" t="s">
        <v>248</v>
      </c>
      <c r="D10" s="2">
        <v>14</v>
      </c>
      <c r="E10" s="2">
        <v>0</v>
      </c>
      <c r="F10" s="2">
        <f>(D10+E10)</f>
        <v>14</v>
      </c>
      <c r="G10" s="2">
        <v>14.66</v>
      </c>
      <c r="H10" s="2">
        <v>0</v>
      </c>
      <c r="I10" s="2">
        <f>(G10+H10)</f>
        <v>14.66</v>
      </c>
      <c r="J10" s="26">
        <f>(I10/F10*100)</f>
        <v>104.71428571428572</v>
      </c>
      <c r="K10" s="2">
        <f>(D10*260000/100000)</f>
        <v>36.4</v>
      </c>
      <c r="L10" s="25">
        <f>(E10*170000/100000)</f>
        <v>0</v>
      </c>
      <c r="M10" s="2">
        <f>(L10+K10)</f>
        <v>36.4</v>
      </c>
      <c r="N10" s="2">
        <f>(G10*260000/100000)</f>
        <v>38.116</v>
      </c>
      <c r="O10" s="2">
        <f>(H10*170000/100000)</f>
        <v>0</v>
      </c>
      <c r="P10" s="2">
        <f>(N10+O10)</f>
        <v>38.116</v>
      </c>
      <c r="Q10" s="26">
        <f>(P10/M10*100)</f>
        <v>104.71428571428572</v>
      </c>
      <c r="R10" s="115">
        <v>82</v>
      </c>
    </row>
    <row r="11" spans="1:19">
      <c r="B11" s="2">
        <v>2</v>
      </c>
      <c r="C11" s="2" t="s">
        <v>249</v>
      </c>
      <c r="D11" s="2">
        <v>15</v>
      </c>
      <c r="E11" s="2">
        <v>1</v>
      </c>
      <c r="F11" s="2">
        <f t="shared" ref="F11:F13" si="0">(D11+E11)</f>
        <v>16</v>
      </c>
      <c r="G11" s="2">
        <v>14.48</v>
      </c>
      <c r="H11" s="2">
        <v>0.33</v>
      </c>
      <c r="I11" s="2">
        <f t="shared" ref="I11:I13" si="1">(G11+H11)</f>
        <v>14.81</v>
      </c>
      <c r="J11" s="26">
        <f t="shared" ref="J11:J13" si="2">(I11/F11*100)</f>
        <v>92.5625</v>
      </c>
      <c r="K11" s="2">
        <f t="shared" ref="K11:K13" si="3">(D11*260000/100000)</f>
        <v>39</v>
      </c>
      <c r="L11" s="25">
        <f t="shared" ref="L11:L13" si="4">(E11*170000/100000)</f>
        <v>1.7</v>
      </c>
      <c r="M11" s="2">
        <f t="shared" ref="M11:M13" si="5">(L11+K11)</f>
        <v>40.700000000000003</v>
      </c>
      <c r="N11" s="2">
        <f t="shared" ref="N11:N13" si="6">(G11*260000/100000)</f>
        <v>37.648000000000003</v>
      </c>
      <c r="O11" s="2">
        <f t="shared" ref="O11:O13" si="7">(H11*170000/100000)</f>
        <v>0.56100000000000005</v>
      </c>
      <c r="P11" s="2">
        <f t="shared" ref="P11:P13" si="8">(N11+O11)</f>
        <v>38.209000000000003</v>
      </c>
      <c r="Q11" s="26">
        <f t="shared" ref="Q11:Q13" si="9">(P11/M11*100)</f>
        <v>93.879606879606882</v>
      </c>
      <c r="R11" s="116"/>
    </row>
    <row r="12" spans="1:19">
      <c r="B12" s="2">
        <v>3</v>
      </c>
      <c r="C12" s="2" t="s">
        <v>265</v>
      </c>
      <c r="D12" s="2">
        <v>8</v>
      </c>
      <c r="E12" s="2">
        <v>0</v>
      </c>
      <c r="F12" s="2">
        <f t="shared" si="0"/>
        <v>8</v>
      </c>
      <c r="G12" s="2">
        <v>9.1</v>
      </c>
      <c r="H12" s="2">
        <v>0</v>
      </c>
      <c r="I12" s="2">
        <f t="shared" si="1"/>
        <v>9.1</v>
      </c>
      <c r="J12" s="26">
        <f t="shared" si="2"/>
        <v>113.75</v>
      </c>
      <c r="K12" s="2">
        <f t="shared" si="3"/>
        <v>20.8</v>
      </c>
      <c r="L12" s="25">
        <f t="shared" si="4"/>
        <v>0</v>
      </c>
      <c r="M12" s="2">
        <f t="shared" si="5"/>
        <v>20.8</v>
      </c>
      <c r="N12" s="2">
        <f t="shared" si="6"/>
        <v>23.66</v>
      </c>
      <c r="O12" s="2">
        <f t="shared" si="7"/>
        <v>0</v>
      </c>
      <c r="P12" s="2">
        <f t="shared" si="8"/>
        <v>23.66</v>
      </c>
      <c r="Q12" s="26">
        <f t="shared" si="9"/>
        <v>113.75</v>
      </c>
      <c r="R12" s="116"/>
    </row>
    <row r="13" spans="1:19">
      <c r="B13" s="2">
        <v>4</v>
      </c>
      <c r="C13" s="2" t="s">
        <v>266</v>
      </c>
      <c r="D13" s="2">
        <v>13</v>
      </c>
      <c r="E13" s="2">
        <v>0</v>
      </c>
      <c r="F13" s="2">
        <f t="shared" si="0"/>
        <v>13</v>
      </c>
      <c r="G13" s="2">
        <v>11.26</v>
      </c>
      <c r="H13" s="2">
        <v>0.28000000000000003</v>
      </c>
      <c r="I13" s="2">
        <f t="shared" si="1"/>
        <v>11.54</v>
      </c>
      <c r="J13" s="26">
        <f t="shared" si="2"/>
        <v>88.769230769230774</v>
      </c>
      <c r="K13" s="2">
        <f t="shared" si="3"/>
        <v>33.799999999999997</v>
      </c>
      <c r="L13" s="25">
        <f t="shared" si="4"/>
        <v>0</v>
      </c>
      <c r="M13" s="2">
        <f t="shared" si="5"/>
        <v>33.799999999999997</v>
      </c>
      <c r="N13" s="2">
        <f t="shared" si="6"/>
        <v>29.276</v>
      </c>
      <c r="O13" s="2">
        <f t="shared" si="7"/>
        <v>0.47600000000000009</v>
      </c>
      <c r="P13" s="2">
        <f t="shared" si="8"/>
        <v>29.751999999999999</v>
      </c>
      <c r="Q13" s="26">
        <f t="shared" si="9"/>
        <v>88.023668639053255</v>
      </c>
      <c r="R13" s="116"/>
      <c r="S13" t="s">
        <v>9</v>
      </c>
    </row>
    <row r="14" spans="1:19">
      <c r="B14" s="2"/>
      <c r="C14" s="2"/>
      <c r="D14" s="2"/>
      <c r="E14" s="2"/>
      <c r="F14" s="2"/>
      <c r="G14" s="2"/>
      <c r="H14" s="2"/>
      <c r="I14" s="2"/>
      <c r="J14" s="26"/>
      <c r="K14" s="2"/>
      <c r="L14" s="25"/>
      <c r="M14" s="2"/>
      <c r="N14" s="2"/>
      <c r="O14" s="2"/>
      <c r="P14" s="2"/>
      <c r="Q14" s="26"/>
      <c r="R14" s="96"/>
    </row>
    <row r="15" spans="1:19">
      <c r="B15" s="2"/>
      <c r="C15" s="2"/>
      <c r="D15" s="2"/>
      <c r="E15" s="2"/>
      <c r="F15" s="2"/>
      <c r="G15" s="2"/>
      <c r="H15" s="2"/>
      <c r="I15" s="2"/>
      <c r="J15" s="26"/>
      <c r="K15" s="2"/>
      <c r="L15" s="25"/>
      <c r="M15" s="2"/>
      <c r="N15" s="2"/>
      <c r="O15" s="2"/>
      <c r="P15" s="2"/>
      <c r="Q15" s="26"/>
      <c r="R15" s="96"/>
    </row>
    <row r="16" spans="1:19">
      <c r="B16" s="2"/>
      <c r="C16" s="2"/>
      <c r="D16" s="2"/>
      <c r="E16" s="2"/>
      <c r="F16" s="2"/>
      <c r="G16" s="2"/>
      <c r="H16" s="2"/>
      <c r="I16" s="2"/>
      <c r="J16" s="26"/>
      <c r="K16" s="2"/>
      <c r="L16" s="25"/>
      <c r="M16" s="2"/>
      <c r="N16" s="2"/>
      <c r="O16" s="2"/>
      <c r="P16" s="2"/>
      <c r="Q16" s="26"/>
      <c r="R16" s="96"/>
    </row>
    <row r="17" spans="1:18">
      <c r="B17" s="2"/>
      <c r="C17" s="2" t="s">
        <v>19</v>
      </c>
      <c r="D17" s="2">
        <f t="shared" ref="D17:I17" si="10">SUM(D10:D13)</f>
        <v>50</v>
      </c>
      <c r="E17" s="2">
        <f t="shared" si="10"/>
        <v>1</v>
      </c>
      <c r="F17" s="2">
        <f t="shared" si="10"/>
        <v>51</v>
      </c>
      <c r="G17" s="2">
        <f t="shared" si="10"/>
        <v>49.5</v>
      </c>
      <c r="H17" s="2">
        <f t="shared" si="10"/>
        <v>0.6100000000000001</v>
      </c>
      <c r="I17" s="2">
        <f t="shared" si="10"/>
        <v>50.11</v>
      </c>
      <c r="J17" s="26">
        <f>(I17/F17*100)</f>
        <v>98.254901960784309</v>
      </c>
      <c r="K17" s="2">
        <f t="shared" ref="K17:P17" si="11">SUM(K10:K13)</f>
        <v>130</v>
      </c>
      <c r="L17" s="2">
        <f t="shared" si="11"/>
        <v>1.7</v>
      </c>
      <c r="M17" s="2">
        <f t="shared" si="11"/>
        <v>131.69999999999999</v>
      </c>
      <c r="N17" s="2">
        <f t="shared" si="11"/>
        <v>128.70000000000002</v>
      </c>
      <c r="O17" s="2">
        <f t="shared" si="11"/>
        <v>1.0370000000000001</v>
      </c>
      <c r="P17" s="2">
        <f t="shared" si="11"/>
        <v>129.73699999999999</v>
      </c>
      <c r="Q17" s="26">
        <f>(P17/M17*100)</f>
        <v>98.509491268033415</v>
      </c>
      <c r="R17" s="2"/>
    </row>
    <row r="19" spans="1:18">
      <c r="C19" s="109" t="s">
        <v>20</v>
      </c>
      <c r="D19" s="109"/>
      <c r="E19" s="109"/>
    </row>
    <row r="20" spans="1:18">
      <c r="C20" s="110" t="s">
        <v>21</v>
      </c>
      <c r="D20" s="110"/>
      <c r="E20" s="110"/>
    </row>
    <row r="21" spans="1:18" ht="30">
      <c r="C21" s="16" t="s">
        <v>1</v>
      </c>
      <c r="D21" s="16" t="s">
        <v>22</v>
      </c>
      <c r="E21" s="16" t="s">
        <v>3</v>
      </c>
    </row>
    <row r="22" spans="1:18">
      <c r="C22" s="17">
        <v>100</v>
      </c>
      <c r="D22" s="17">
        <v>100</v>
      </c>
      <c r="E22" s="17">
        <v>100</v>
      </c>
    </row>
    <row r="23" spans="1:18">
      <c r="C23" s="17">
        <v>100</v>
      </c>
      <c r="D23" s="17">
        <v>90</v>
      </c>
      <c r="E23" s="17">
        <v>90</v>
      </c>
    </row>
    <row r="24" spans="1:18">
      <c r="C24" s="17">
        <v>100</v>
      </c>
      <c r="D24" s="17">
        <v>110</v>
      </c>
      <c r="E24" s="17">
        <v>110</v>
      </c>
    </row>
    <row r="26" spans="1:18">
      <c r="A26" s="2" t="s">
        <v>35</v>
      </c>
      <c r="B26" s="2" t="s">
        <v>75</v>
      </c>
      <c r="C26" s="2" t="s">
        <v>9</v>
      </c>
      <c r="D26" s="2" t="s">
        <v>2</v>
      </c>
    </row>
    <row r="27" spans="1:18">
      <c r="A27" s="2"/>
      <c r="B27" s="2" t="s">
        <v>84</v>
      </c>
      <c r="C27" s="2">
        <v>39</v>
      </c>
      <c r="D27" s="115">
        <v>73</v>
      </c>
    </row>
    <row r="28" spans="1:18">
      <c r="A28" s="2"/>
      <c r="B28" s="2" t="s">
        <v>76</v>
      </c>
      <c r="C28" s="2">
        <v>7</v>
      </c>
      <c r="D28" s="116"/>
    </row>
    <row r="29" spans="1:18">
      <c r="A29" s="2"/>
      <c r="B29" s="2" t="s">
        <v>77</v>
      </c>
      <c r="C29" s="2">
        <v>34</v>
      </c>
      <c r="D29" s="116"/>
    </row>
    <row r="30" spans="1:18">
      <c r="A30" s="2"/>
      <c r="B30" s="2" t="s">
        <v>85</v>
      </c>
      <c r="C30" s="2">
        <v>34</v>
      </c>
      <c r="D30" s="118"/>
    </row>
    <row r="31" spans="1:18">
      <c r="A31" s="8"/>
      <c r="B31" s="9" t="s">
        <v>86</v>
      </c>
      <c r="C31" s="35">
        <v>0.63</v>
      </c>
      <c r="D31" s="2"/>
    </row>
    <row r="33" spans="1:4">
      <c r="A33" s="2" t="s">
        <v>78</v>
      </c>
      <c r="B33" s="2" t="s">
        <v>79</v>
      </c>
      <c r="C33" s="2">
        <v>90.62</v>
      </c>
      <c r="D33" s="117">
        <v>84</v>
      </c>
    </row>
    <row r="34" spans="1:4">
      <c r="B34" s="2" t="s">
        <v>80</v>
      </c>
      <c r="C34" s="2">
        <v>54.05</v>
      </c>
      <c r="D34" s="117"/>
    </row>
    <row r="35" spans="1:4">
      <c r="B35" s="2" t="s">
        <v>81</v>
      </c>
      <c r="C35" s="2">
        <v>21.82</v>
      </c>
      <c r="D35" s="117"/>
    </row>
    <row r="36" spans="1:4">
      <c r="B36" s="2" t="s">
        <v>82</v>
      </c>
      <c r="C36" s="2">
        <f>(C35+C34)</f>
        <v>75.87</v>
      </c>
      <c r="D36" s="117"/>
    </row>
    <row r="37" spans="1:4">
      <c r="B37" s="2" t="s">
        <v>83</v>
      </c>
      <c r="C37" s="35">
        <v>0.85</v>
      </c>
      <c r="D37" s="2"/>
    </row>
  </sheetData>
  <mergeCells count="21">
    <mergeCell ref="R8:R9"/>
    <mergeCell ref="C19:E19"/>
    <mergeCell ref="C20:E20"/>
    <mergeCell ref="R10:R13"/>
    <mergeCell ref="D33:D36"/>
    <mergeCell ref="D27:D30"/>
    <mergeCell ref="K8:L8"/>
    <mergeCell ref="M8:M9"/>
    <mergeCell ref="N8:O8"/>
    <mergeCell ref="P8:P9"/>
    <mergeCell ref="Q8:Q9"/>
    <mergeCell ref="D7:J7"/>
    <mergeCell ref="K7:Q7"/>
    <mergeCell ref="B4:P4"/>
    <mergeCell ref="D8:E8"/>
    <mergeCell ref="F8:F9"/>
    <mergeCell ref="C8:C9"/>
    <mergeCell ref="G8:H8"/>
    <mergeCell ref="I8:I9"/>
    <mergeCell ref="B8:B9"/>
    <mergeCell ref="J8:J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N53"/>
  <sheetViews>
    <sheetView workbookViewId="0">
      <selection activeCell="C51" sqref="C51"/>
    </sheetView>
  </sheetViews>
  <sheetFormatPr defaultRowHeight="15"/>
  <cols>
    <col min="1" max="1" width="13.5703125" customWidth="1"/>
    <col min="2" max="2" width="11" customWidth="1"/>
    <col min="3" max="3" width="51.140625" customWidth="1"/>
    <col min="4" max="4" width="9.28515625" customWidth="1"/>
    <col min="5" max="5" width="10.7109375" customWidth="1"/>
    <col min="6" max="6" width="16.28515625" customWidth="1"/>
    <col min="9" max="9" width="17.85546875" customWidth="1"/>
    <col min="10" max="10" width="10" customWidth="1"/>
  </cols>
  <sheetData>
    <row r="1" spans="1:14" ht="15.75">
      <c r="A1" s="119" t="s">
        <v>87</v>
      </c>
      <c r="B1" s="119"/>
      <c r="C1" s="119"/>
    </row>
    <row r="3" spans="1:14">
      <c r="B3" s="34" t="s">
        <v>4</v>
      </c>
      <c r="C3" s="34" t="s">
        <v>96</v>
      </c>
      <c r="D3" s="34" t="s">
        <v>92</v>
      </c>
      <c r="E3" s="34" t="s">
        <v>93</v>
      </c>
      <c r="F3" s="34" t="s">
        <v>94</v>
      </c>
      <c r="G3" s="34" t="s">
        <v>19</v>
      </c>
      <c r="H3" s="34" t="s">
        <v>1</v>
      </c>
      <c r="I3" s="34" t="s">
        <v>70</v>
      </c>
      <c r="J3" s="34" t="s">
        <v>2</v>
      </c>
      <c r="L3" s="109" t="s">
        <v>97</v>
      </c>
      <c r="M3" s="109"/>
      <c r="N3" s="109"/>
    </row>
    <row r="4" spans="1:14" ht="23.1" customHeight="1">
      <c r="C4" s="2" t="s">
        <v>88</v>
      </c>
      <c r="D4" s="2">
        <v>0</v>
      </c>
      <c r="E4" s="2">
        <v>0</v>
      </c>
      <c r="F4" s="2">
        <v>0</v>
      </c>
      <c r="G4" s="2">
        <f>SUM(D4+E4+F4)</f>
        <v>0</v>
      </c>
      <c r="H4" s="117">
        <v>900</v>
      </c>
      <c r="I4" s="117">
        <f>(G10/H10*100)</f>
        <v>143.44444444444443</v>
      </c>
      <c r="J4" s="120">
        <v>100</v>
      </c>
      <c r="L4" s="110" t="s">
        <v>98</v>
      </c>
      <c r="M4" s="110"/>
      <c r="N4" s="110"/>
    </row>
    <row r="5" spans="1:14" ht="30">
      <c r="C5" s="2" t="s">
        <v>89</v>
      </c>
      <c r="D5" s="2">
        <v>0</v>
      </c>
      <c r="E5" s="2">
        <v>0</v>
      </c>
      <c r="F5" s="2">
        <v>0</v>
      </c>
      <c r="G5" s="2">
        <f>SUM(D5+E5+F5)</f>
        <v>0</v>
      </c>
      <c r="H5" s="117"/>
      <c r="I5" s="117"/>
      <c r="J5" s="120"/>
      <c r="L5" s="16" t="s">
        <v>1</v>
      </c>
      <c r="M5" s="16" t="s">
        <v>22</v>
      </c>
      <c r="N5" s="16" t="s">
        <v>3</v>
      </c>
    </row>
    <row r="6" spans="1:14">
      <c r="C6" s="2" t="s">
        <v>90</v>
      </c>
      <c r="D6" s="2"/>
      <c r="E6" s="2"/>
      <c r="F6" s="2"/>
      <c r="G6" s="2">
        <f t="shared" ref="G6:G9" si="0">SUM(D6+E6+F6)</f>
        <v>0</v>
      </c>
      <c r="H6" s="117"/>
      <c r="I6" s="117"/>
      <c r="J6" s="120"/>
      <c r="L6" s="17">
        <v>100</v>
      </c>
      <c r="M6" s="17">
        <v>100</v>
      </c>
      <c r="N6" s="17">
        <v>100</v>
      </c>
    </row>
    <row r="7" spans="1:14">
      <c r="C7" s="2" t="s">
        <v>91</v>
      </c>
      <c r="D7" s="2">
        <v>80</v>
      </c>
      <c r="E7" s="2">
        <v>60</v>
      </c>
      <c r="F7" s="2">
        <v>80</v>
      </c>
      <c r="G7" s="2">
        <f t="shared" si="0"/>
        <v>220</v>
      </c>
      <c r="H7" s="117"/>
      <c r="I7" s="117"/>
      <c r="J7" s="120"/>
      <c r="L7" s="17">
        <v>100</v>
      </c>
      <c r="M7" s="17" t="s">
        <v>99</v>
      </c>
      <c r="N7" s="17">
        <v>0</v>
      </c>
    </row>
    <row r="8" spans="1:14">
      <c r="C8" s="2" t="s">
        <v>267</v>
      </c>
      <c r="D8" s="2">
        <v>258</v>
      </c>
      <c r="E8" s="2">
        <v>286</v>
      </c>
      <c r="F8" s="2">
        <v>393</v>
      </c>
      <c r="G8" s="2">
        <f t="shared" si="0"/>
        <v>937</v>
      </c>
      <c r="H8" s="117"/>
      <c r="I8" s="117"/>
      <c r="J8" s="120"/>
      <c r="L8" s="17">
        <v>100</v>
      </c>
      <c r="M8" s="17">
        <v>80</v>
      </c>
      <c r="N8" s="17">
        <v>80</v>
      </c>
    </row>
    <row r="9" spans="1:14">
      <c r="C9" s="2" t="s">
        <v>95</v>
      </c>
      <c r="D9" s="2">
        <v>76</v>
      </c>
      <c r="E9" s="2">
        <v>58</v>
      </c>
      <c r="F9" s="2">
        <v>0</v>
      </c>
      <c r="G9" s="2">
        <f t="shared" si="0"/>
        <v>134</v>
      </c>
      <c r="H9" s="117"/>
      <c r="I9" s="117"/>
      <c r="J9" s="120"/>
    </row>
    <row r="10" spans="1:14">
      <c r="C10" s="27" t="s">
        <v>19</v>
      </c>
      <c r="D10" s="27">
        <f>SUM(D5:D7)</f>
        <v>80</v>
      </c>
      <c r="E10" s="27">
        <f t="shared" ref="E10:F10" si="1">SUM(E5:E7)</f>
        <v>60</v>
      </c>
      <c r="F10" s="27">
        <f t="shared" si="1"/>
        <v>80</v>
      </c>
      <c r="G10" s="27">
        <f>SUM(G4:G9)</f>
        <v>1291</v>
      </c>
      <c r="H10" s="27">
        <f>(H4)</f>
        <v>900</v>
      </c>
      <c r="I10" s="27"/>
      <c r="J10" s="27"/>
    </row>
    <row r="12" spans="1:14">
      <c r="B12" s="34" t="s">
        <v>16</v>
      </c>
      <c r="C12" s="34" t="s">
        <v>96</v>
      </c>
      <c r="D12" s="34" t="s">
        <v>100</v>
      </c>
      <c r="E12" s="34" t="s">
        <v>101</v>
      </c>
      <c r="F12" s="34" t="s">
        <v>102</v>
      </c>
      <c r="G12" s="34" t="s">
        <v>19</v>
      </c>
      <c r="H12" s="34" t="s">
        <v>1</v>
      </c>
      <c r="I12" s="34" t="s">
        <v>70</v>
      </c>
      <c r="J12" s="34" t="s">
        <v>2</v>
      </c>
    </row>
    <row r="13" spans="1:14">
      <c r="C13" s="2" t="s">
        <v>88</v>
      </c>
      <c r="D13" s="2">
        <v>0</v>
      </c>
      <c r="E13" s="2">
        <v>0</v>
      </c>
      <c r="F13" s="2">
        <v>0</v>
      </c>
      <c r="G13" s="2">
        <f>SUM(D13+E13+F13)</f>
        <v>0</v>
      </c>
      <c r="H13" s="117">
        <v>2000</v>
      </c>
      <c r="I13" s="117">
        <f>(G19/H19*100)</f>
        <v>116.85000000000001</v>
      </c>
      <c r="J13" s="120">
        <v>100</v>
      </c>
    </row>
    <row r="14" spans="1:14">
      <c r="C14" s="2" t="s">
        <v>89</v>
      </c>
      <c r="D14" s="2">
        <v>0</v>
      </c>
      <c r="E14" s="2">
        <v>0</v>
      </c>
      <c r="F14" s="2">
        <v>0</v>
      </c>
      <c r="G14" s="2">
        <f>SUM(D14+E14+F14)</f>
        <v>0</v>
      </c>
      <c r="H14" s="117"/>
      <c r="I14" s="117"/>
      <c r="J14" s="120"/>
    </row>
    <row r="15" spans="1:14">
      <c r="C15" s="2" t="s">
        <v>90</v>
      </c>
      <c r="D15" s="2"/>
      <c r="E15" s="2"/>
      <c r="F15" s="2"/>
      <c r="G15" s="2">
        <f t="shared" ref="G15:G17" si="2">SUM(D15+E15+F15)</f>
        <v>0</v>
      </c>
      <c r="H15" s="117"/>
      <c r="I15" s="117"/>
      <c r="J15" s="120"/>
    </row>
    <row r="16" spans="1:14">
      <c r="C16" s="2" t="s">
        <v>91</v>
      </c>
      <c r="D16" s="2">
        <v>90</v>
      </c>
      <c r="E16" s="2">
        <v>120</v>
      </c>
      <c r="F16" s="2">
        <v>60</v>
      </c>
      <c r="G16" s="2">
        <f t="shared" si="2"/>
        <v>270</v>
      </c>
      <c r="H16" s="117"/>
      <c r="I16" s="117"/>
      <c r="J16" s="120"/>
    </row>
    <row r="17" spans="2:10">
      <c r="C17" s="2" t="s">
        <v>267</v>
      </c>
      <c r="D17" s="2">
        <v>610</v>
      </c>
      <c r="E17" s="2">
        <v>806</v>
      </c>
      <c r="F17" s="2">
        <v>650</v>
      </c>
      <c r="G17" s="2">
        <f t="shared" si="2"/>
        <v>2066</v>
      </c>
      <c r="H17" s="117"/>
      <c r="I17" s="117"/>
      <c r="J17" s="120"/>
    </row>
    <row r="18" spans="2:10">
      <c r="C18" s="2" t="s">
        <v>95</v>
      </c>
      <c r="D18" s="2">
        <v>0</v>
      </c>
      <c r="E18" s="2">
        <v>0</v>
      </c>
      <c r="F18" s="2">
        <v>0</v>
      </c>
      <c r="G18" s="2">
        <v>1</v>
      </c>
      <c r="H18" s="117"/>
      <c r="I18" s="117"/>
      <c r="J18" s="120"/>
    </row>
    <row r="19" spans="2:10">
      <c r="C19" s="27" t="s">
        <v>19</v>
      </c>
      <c r="D19" s="27">
        <f>SUM(D14:D16)</f>
        <v>90</v>
      </c>
      <c r="E19" s="27">
        <f>SUM(E14:E16)</f>
        <v>120</v>
      </c>
      <c r="F19" s="27">
        <f>SUM(F14:F16)</f>
        <v>60</v>
      </c>
      <c r="G19" s="27">
        <f>SUM(G13:G18)</f>
        <v>2337</v>
      </c>
      <c r="H19" s="27">
        <f>(H13)</f>
        <v>2000</v>
      </c>
      <c r="I19" s="27"/>
      <c r="J19" s="27"/>
    </row>
    <row r="21" spans="2:10">
      <c r="B21" s="34" t="s">
        <v>17</v>
      </c>
      <c r="C21" s="34" t="s">
        <v>96</v>
      </c>
      <c r="D21" s="34" t="s">
        <v>103</v>
      </c>
      <c r="E21" s="34" t="s">
        <v>104</v>
      </c>
      <c r="F21" s="34" t="s">
        <v>105</v>
      </c>
      <c r="G21" s="34" t="s">
        <v>19</v>
      </c>
      <c r="H21" s="34" t="s">
        <v>1</v>
      </c>
      <c r="I21" s="34" t="s">
        <v>70</v>
      </c>
      <c r="J21" s="34" t="s">
        <v>2</v>
      </c>
    </row>
    <row r="22" spans="2:10">
      <c r="C22" s="2" t="s">
        <v>88</v>
      </c>
      <c r="D22" s="2">
        <v>0</v>
      </c>
      <c r="E22" s="2">
        <v>0</v>
      </c>
      <c r="F22" s="2">
        <v>13</v>
      </c>
      <c r="G22" s="2">
        <f>SUM(D22+E22+F22)</f>
        <v>13</v>
      </c>
      <c r="H22" s="117">
        <v>100</v>
      </c>
      <c r="I22" s="117">
        <f>(G26/H26*100)</f>
        <v>133</v>
      </c>
      <c r="J22" s="120">
        <v>100</v>
      </c>
    </row>
    <row r="23" spans="2:10">
      <c r="C23" s="2" t="s">
        <v>89</v>
      </c>
      <c r="D23" s="2">
        <v>0</v>
      </c>
      <c r="E23" s="2">
        <v>0</v>
      </c>
      <c r="F23" s="2">
        <v>0</v>
      </c>
      <c r="G23" s="2">
        <f>SUM(D23+E23+F23)</f>
        <v>0</v>
      </c>
      <c r="H23" s="117"/>
      <c r="I23" s="117"/>
      <c r="J23" s="120"/>
    </row>
    <row r="24" spans="2:10">
      <c r="C24" s="2" t="s">
        <v>90</v>
      </c>
      <c r="D24" s="2"/>
      <c r="E24" s="2"/>
      <c r="F24" s="2">
        <v>0</v>
      </c>
      <c r="G24" s="2">
        <f t="shared" ref="G24:G25" si="3">SUM(D24+E24+F24)</f>
        <v>0</v>
      </c>
      <c r="H24" s="117"/>
      <c r="I24" s="117"/>
      <c r="J24" s="120"/>
    </row>
    <row r="25" spans="2:10">
      <c r="C25" s="2" t="s">
        <v>91</v>
      </c>
      <c r="D25" s="2">
        <v>0</v>
      </c>
      <c r="E25" s="2">
        <v>60</v>
      </c>
      <c r="F25" s="2">
        <v>60</v>
      </c>
      <c r="G25" s="2">
        <f t="shared" si="3"/>
        <v>120</v>
      </c>
      <c r="H25" s="117"/>
      <c r="I25" s="117"/>
      <c r="J25" s="120"/>
    </row>
    <row r="26" spans="2:10">
      <c r="C26" s="27" t="s">
        <v>19</v>
      </c>
      <c r="D26" s="27">
        <f>SUM(D23:D25)</f>
        <v>0</v>
      </c>
      <c r="E26" s="27">
        <f>SUM(E23:E25)</f>
        <v>60</v>
      </c>
      <c r="F26" s="27">
        <f>SUM(F23:F25)</f>
        <v>60</v>
      </c>
      <c r="G26" s="27">
        <f>SUM(G22:G25)</f>
        <v>133</v>
      </c>
      <c r="H26" s="27">
        <f>(H22)</f>
        <v>100</v>
      </c>
      <c r="I26" s="27"/>
      <c r="J26" s="27"/>
    </row>
    <row r="28" spans="2:10">
      <c r="B28" s="34" t="s">
        <v>18</v>
      </c>
      <c r="C28" s="34" t="s">
        <v>96</v>
      </c>
      <c r="D28" s="34" t="s">
        <v>106</v>
      </c>
      <c r="E28" s="34" t="s">
        <v>107</v>
      </c>
      <c r="F28" s="34" t="s">
        <v>108</v>
      </c>
      <c r="G28" s="34" t="s">
        <v>19</v>
      </c>
      <c r="H28" s="34" t="s">
        <v>1</v>
      </c>
      <c r="I28" s="34" t="s">
        <v>70</v>
      </c>
      <c r="J28" s="34" t="s">
        <v>2</v>
      </c>
    </row>
    <row r="29" spans="2:10">
      <c r="C29" s="2" t="s">
        <v>88</v>
      </c>
      <c r="D29" s="2">
        <v>55</v>
      </c>
      <c r="E29" s="2">
        <v>7</v>
      </c>
      <c r="F29" s="2"/>
      <c r="G29" s="2">
        <f>SUM(D29+E29+F29)</f>
        <v>62</v>
      </c>
      <c r="H29" s="117">
        <v>100</v>
      </c>
      <c r="I29" s="117">
        <f>(G33/H33*100)</f>
        <v>192</v>
      </c>
      <c r="J29" s="120">
        <v>63</v>
      </c>
    </row>
    <row r="30" spans="2:10">
      <c r="C30" s="2" t="s">
        <v>89</v>
      </c>
      <c r="D30" s="2">
        <v>0</v>
      </c>
      <c r="E30" s="2">
        <v>0</v>
      </c>
      <c r="F30" s="2">
        <v>0</v>
      </c>
      <c r="G30" s="2">
        <f>SUM(D30+E30+F30)</f>
        <v>0</v>
      </c>
      <c r="H30" s="117"/>
      <c r="I30" s="117"/>
      <c r="J30" s="120"/>
    </row>
    <row r="31" spans="2:10">
      <c r="C31" s="2" t="s">
        <v>90</v>
      </c>
      <c r="D31" s="2">
        <v>0</v>
      </c>
      <c r="E31" s="2">
        <v>0</v>
      </c>
      <c r="F31" s="2"/>
      <c r="G31" s="2">
        <f t="shared" ref="G31:G32" si="4">SUM(D31+E31+F31)</f>
        <v>0</v>
      </c>
      <c r="H31" s="117"/>
      <c r="I31" s="117"/>
      <c r="J31" s="120"/>
    </row>
    <row r="32" spans="2:10">
      <c r="C32" s="2" t="s">
        <v>91</v>
      </c>
      <c r="D32" s="2">
        <v>50</v>
      </c>
      <c r="E32" s="2">
        <v>60</v>
      </c>
      <c r="F32" s="2">
        <v>20</v>
      </c>
      <c r="G32" s="2">
        <f t="shared" si="4"/>
        <v>130</v>
      </c>
      <c r="H32" s="117"/>
      <c r="I32" s="117"/>
      <c r="J32" s="120"/>
    </row>
    <row r="33" spans="1:10">
      <c r="C33" s="27" t="s">
        <v>19</v>
      </c>
      <c r="D33" s="27">
        <f>SUM(D30:D32)</f>
        <v>50</v>
      </c>
      <c r="E33" s="27">
        <f t="shared" ref="E33" si="5">SUM(E30:E32)</f>
        <v>60</v>
      </c>
      <c r="F33" s="27">
        <f t="shared" ref="F33" si="6">SUM(F30:F32)</f>
        <v>20</v>
      </c>
      <c r="G33" s="27">
        <f>SUM(G29:G32)</f>
        <v>192</v>
      </c>
      <c r="H33" s="27">
        <f>(H29)</f>
        <v>100</v>
      </c>
      <c r="I33" s="27"/>
      <c r="J33" s="27"/>
    </row>
    <row r="35" spans="1:10">
      <c r="C35" s="2" t="s">
        <v>109</v>
      </c>
      <c r="D35" s="2">
        <v>75</v>
      </c>
    </row>
    <row r="36" spans="1:10">
      <c r="C36" s="2" t="s">
        <v>268</v>
      </c>
      <c r="D36" s="2">
        <v>1500</v>
      </c>
    </row>
    <row r="37" spans="1:10">
      <c r="C37" s="2" t="s">
        <v>95</v>
      </c>
      <c r="D37" s="2">
        <v>3003</v>
      </c>
    </row>
    <row r="39" spans="1:10">
      <c r="C39" t="s">
        <v>9</v>
      </c>
    </row>
    <row r="40" spans="1:10">
      <c r="C40" s="2" t="s">
        <v>114</v>
      </c>
      <c r="D40" s="2" t="s">
        <v>115</v>
      </c>
      <c r="E40" s="2" t="s">
        <v>112</v>
      </c>
      <c r="F40" s="2" t="s">
        <v>113</v>
      </c>
    </row>
    <row r="41" spans="1:10">
      <c r="C41" s="2" t="s">
        <v>110</v>
      </c>
      <c r="D41" s="2">
        <v>35</v>
      </c>
      <c r="E41" s="2">
        <v>875</v>
      </c>
      <c r="F41" s="25">
        <f>(E41/60)</f>
        <v>14.583333333333334</v>
      </c>
    </row>
    <row r="42" spans="1:10">
      <c r="C42" s="2" t="s">
        <v>269</v>
      </c>
      <c r="D42" s="2">
        <v>22</v>
      </c>
      <c r="E42" s="2">
        <v>550</v>
      </c>
      <c r="F42" s="25">
        <f>(E42/60)</f>
        <v>9.1666666666666661</v>
      </c>
    </row>
    <row r="43" spans="1:10">
      <c r="C43" s="2" t="s">
        <v>111</v>
      </c>
      <c r="D43" s="2">
        <v>18</v>
      </c>
      <c r="E43" s="2">
        <v>450</v>
      </c>
      <c r="F43" s="25">
        <f>(E43/60)</f>
        <v>7.5</v>
      </c>
    </row>
    <row r="46" spans="1:10" ht="15.6" customHeight="1">
      <c r="A46" s="121" t="s">
        <v>116</v>
      </c>
      <c r="B46" s="121"/>
      <c r="C46" s="121"/>
    </row>
    <row r="48" spans="1:10" ht="105">
      <c r="B48" s="2" t="s">
        <v>117</v>
      </c>
      <c r="C48" s="2" t="s">
        <v>118</v>
      </c>
      <c r="D48" s="36" t="s">
        <v>119</v>
      </c>
      <c r="E48" s="36" t="s">
        <v>120</v>
      </c>
    </row>
    <row r="49" spans="2:5">
      <c r="B49" s="2" t="s">
        <v>88</v>
      </c>
      <c r="C49" s="2">
        <v>63</v>
      </c>
      <c r="D49" s="2">
        <v>12</v>
      </c>
      <c r="E49" s="2"/>
    </row>
    <row r="50" spans="2:5">
      <c r="B50" s="2" t="s">
        <v>89</v>
      </c>
      <c r="C50" s="2"/>
      <c r="D50" s="2"/>
      <c r="E50" s="2"/>
    </row>
    <row r="51" spans="2:5">
      <c r="B51" s="2" t="s">
        <v>90</v>
      </c>
      <c r="C51" s="2"/>
      <c r="D51" s="2"/>
      <c r="E51" s="2"/>
    </row>
    <row r="52" spans="2:5">
      <c r="B52" s="2" t="s">
        <v>91</v>
      </c>
      <c r="C52" s="2"/>
      <c r="D52" s="2"/>
      <c r="E52" s="2"/>
    </row>
    <row r="53" spans="2:5">
      <c r="B53" s="2"/>
      <c r="C53" s="2"/>
      <c r="D53" s="2"/>
      <c r="E53" s="2"/>
    </row>
  </sheetData>
  <mergeCells count="16">
    <mergeCell ref="H13:H18"/>
    <mergeCell ref="I13:I18"/>
    <mergeCell ref="J13:J18"/>
    <mergeCell ref="A46:C46"/>
    <mergeCell ref="H22:H25"/>
    <mergeCell ref="I22:I25"/>
    <mergeCell ref="J22:J25"/>
    <mergeCell ref="H29:H32"/>
    <mergeCell ref="I29:I32"/>
    <mergeCell ref="J29:J32"/>
    <mergeCell ref="A1:C1"/>
    <mergeCell ref="H4:H9"/>
    <mergeCell ref="I4:I9"/>
    <mergeCell ref="J4:J9"/>
    <mergeCell ref="L3:N3"/>
    <mergeCell ref="L4:N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N16"/>
  <sheetViews>
    <sheetView workbookViewId="0">
      <selection activeCell="E17" sqref="E17"/>
    </sheetView>
  </sheetViews>
  <sheetFormatPr defaultRowHeight="15"/>
  <cols>
    <col min="2" max="2" width="10" customWidth="1"/>
    <col min="3" max="3" width="17.42578125" customWidth="1"/>
    <col min="4" max="4" width="18.5703125" customWidth="1"/>
    <col min="5" max="5" width="17.140625" customWidth="1"/>
    <col min="6" max="6" width="9.85546875" customWidth="1"/>
  </cols>
  <sheetData>
    <row r="1" spans="1:14" ht="15.75">
      <c r="A1" s="119" t="s">
        <v>121</v>
      </c>
      <c r="B1" s="119"/>
      <c r="C1" s="119"/>
    </row>
    <row r="3" spans="1:14">
      <c r="A3" s="106" t="s">
        <v>34</v>
      </c>
      <c r="B3" s="106"/>
      <c r="C3" s="123" t="s">
        <v>122</v>
      </c>
      <c r="D3" s="124"/>
      <c r="E3" s="124"/>
      <c r="F3" s="125"/>
      <c r="L3" s="109" t="s">
        <v>97</v>
      </c>
      <c r="M3" s="109"/>
      <c r="N3" s="109"/>
    </row>
    <row r="4" spans="1:14" ht="45">
      <c r="A4" s="2"/>
      <c r="B4" s="11" t="s">
        <v>123</v>
      </c>
      <c r="C4" s="37" t="s">
        <v>124</v>
      </c>
      <c r="D4" s="37" t="s">
        <v>125</v>
      </c>
      <c r="E4" s="11" t="s">
        <v>86</v>
      </c>
      <c r="F4" s="11" t="s">
        <v>2</v>
      </c>
      <c r="L4" s="110" t="s">
        <v>98</v>
      </c>
      <c r="M4" s="110"/>
      <c r="N4" s="110"/>
    </row>
    <row r="5" spans="1:14" ht="14.45" customHeight="1">
      <c r="A5" s="2"/>
      <c r="B5" s="2">
        <v>36</v>
      </c>
      <c r="C5" s="2">
        <v>36</v>
      </c>
      <c r="D5" s="2">
        <v>33</v>
      </c>
      <c r="E5" s="2">
        <f>(D5/B5*100)</f>
        <v>91.666666666666657</v>
      </c>
      <c r="F5" s="39">
        <v>91</v>
      </c>
      <c r="L5" s="16" t="s">
        <v>1</v>
      </c>
      <c r="M5" s="16" t="s">
        <v>22</v>
      </c>
      <c r="N5" s="16" t="s">
        <v>3</v>
      </c>
    </row>
    <row r="6" spans="1:14">
      <c r="L6" s="17">
        <v>100</v>
      </c>
      <c r="M6" s="17">
        <v>100</v>
      </c>
      <c r="N6" s="17">
        <v>100</v>
      </c>
    </row>
    <row r="7" spans="1:14">
      <c r="L7" s="17">
        <v>100</v>
      </c>
      <c r="M7" s="17" t="s">
        <v>99</v>
      </c>
      <c r="N7" s="17">
        <v>0</v>
      </c>
    </row>
    <row r="8" spans="1:14">
      <c r="L8" s="17">
        <v>100</v>
      </c>
      <c r="M8" s="17">
        <v>80</v>
      </c>
      <c r="N8" s="17">
        <v>80</v>
      </c>
    </row>
    <row r="9" spans="1:14">
      <c r="L9" s="17">
        <v>100</v>
      </c>
      <c r="M9" s="17">
        <v>110</v>
      </c>
      <c r="N9" s="17">
        <v>100</v>
      </c>
    </row>
    <row r="11" spans="1:14">
      <c r="A11" s="122" t="s">
        <v>126</v>
      </c>
      <c r="B11" s="122"/>
      <c r="C11" s="122"/>
      <c r="D11" s="122"/>
      <c r="E11" s="122"/>
      <c r="F11" s="122"/>
    </row>
    <row r="13" spans="1:14" ht="45">
      <c r="B13" s="37" t="s">
        <v>123</v>
      </c>
      <c r="C13" s="37" t="s">
        <v>127</v>
      </c>
      <c r="D13" s="37" t="s">
        <v>128</v>
      </c>
      <c r="E13" s="37" t="s">
        <v>129</v>
      </c>
      <c r="F13" s="37" t="s">
        <v>130</v>
      </c>
      <c r="G13" s="37" t="s">
        <v>2</v>
      </c>
    </row>
    <row r="14" spans="1:14">
      <c r="B14" s="2">
        <v>36</v>
      </c>
      <c r="C14" s="2">
        <v>36</v>
      </c>
      <c r="D14" s="2">
        <v>33</v>
      </c>
      <c r="E14" s="2">
        <v>33</v>
      </c>
      <c r="F14" s="2">
        <v>21</v>
      </c>
      <c r="G14" s="38">
        <v>100</v>
      </c>
    </row>
    <row r="15" spans="1:14">
      <c r="B15" s="2"/>
      <c r="C15" s="2"/>
      <c r="D15" s="2"/>
      <c r="E15" s="2"/>
      <c r="F15" s="2"/>
      <c r="G15" s="2"/>
    </row>
    <row r="16" spans="1:14">
      <c r="B16" s="2"/>
      <c r="C16" s="2"/>
      <c r="D16" s="2"/>
      <c r="E16" s="2"/>
      <c r="F16" s="2"/>
      <c r="G16" s="2"/>
    </row>
  </sheetData>
  <mergeCells count="6">
    <mergeCell ref="A11:F11"/>
    <mergeCell ref="A1:C1"/>
    <mergeCell ref="A3:B3"/>
    <mergeCell ref="L4:N4"/>
    <mergeCell ref="L3:N3"/>
    <mergeCell ref="C3:F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N59"/>
  <sheetViews>
    <sheetView workbookViewId="0">
      <selection activeCell="I17" sqref="I17"/>
    </sheetView>
  </sheetViews>
  <sheetFormatPr defaultRowHeight="15"/>
  <cols>
    <col min="1" max="1" width="12.5703125" customWidth="1"/>
    <col min="2" max="2" width="20.5703125" customWidth="1"/>
    <col min="7" max="7" width="11.5703125" customWidth="1"/>
  </cols>
  <sheetData>
    <row r="1" spans="1:14">
      <c r="A1" s="106" t="s">
        <v>131</v>
      </c>
      <c r="B1" s="106"/>
      <c r="C1" s="106"/>
    </row>
    <row r="4" spans="1:14">
      <c r="A4" s="122" t="s">
        <v>132</v>
      </c>
      <c r="B4" s="122"/>
      <c r="C4" s="122"/>
      <c r="D4" s="122"/>
      <c r="E4" s="122"/>
      <c r="F4" s="122"/>
      <c r="G4" s="122"/>
      <c r="H4" s="122"/>
      <c r="L4" s="109" t="s">
        <v>144</v>
      </c>
      <c r="M4" s="109"/>
      <c r="N4" s="109"/>
    </row>
    <row r="5" spans="1:14">
      <c r="A5" s="105" t="s">
        <v>146</v>
      </c>
      <c r="B5" s="105"/>
      <c r="C5" s="105"/>
      <c r="D5" s="105"/>
      <c r="E5" s="105"/>
      <c r="F5" s="105"/>
      <c r="G5" s="105"/>
      <c r="H5" s="105"/>
      <c r="L5" s="110" t="s">
        <v>145</v>
      </c>
      <c r="M5" s="110"/>
      <c r="N5" s="110"/>
    </row>
    <row r="6" spans="1:14" ht="30">
      <c r="A6" s="40" t="s">
        <v>136</v>
      </c>
      <c r="B6" s="2" t="s">
        <v>133</v>
      </c>
      <c r="C6" s="2" t="s">
        <v>137</v>
      </c>
      <c r="D6" s="2" t="s">
        <v>138</v>
      </c>
      <c r="E6" s="2" t="s">
        <v>139</v>
      </c>
      <c r="F6" s="9" t="s">
        <v>19</v>
      </c>
      <c r="G6" s="9" t="s">
        <v>2</v>
      </c>
      <c r="L6" s="16" t="s">
        <v>1</v>
      </c>
      <c r="M6" s="16" t="s">
        <v>22</v>
      </c>
      <c r="N6" s="16" t="s">
        <v>3</v>
      </c>
    </row>
    <row r="7" spans="1:14">
      <c r="B7" s="2" t="s">
        <v>140</v>
      </c>
      <c r="C7" s="2">
        <v>3</v>
      </c>
      <c r="D7" s="2">
        <v>3</v>
      </c>
      <c r="E7" s="2">
        <v>3</v>
      </c>
      <c r="F7" s="2">
        <f>(C7+D7+E7)</f>
        <v>9</v>
      </c>
      <c r="G7" s="126">
        <v>100</v>
      </c>
      <c r="L7" s="17">
        <v>100</v>
      </c>
      <c r="M7" s="17">
        <v>100</v>
      </c>
      <c r="N7" s="17">
        <v>100</v>
      </c>
    </row>
    <row r="8" spans="1:14">
      <c r="B8" s="2" t="s">
        <v>141</v>
      </c>
      <c r="C8" s="2">
        <v>3</v>
      </c>
      <c r="D8" s="2">
        <v>3</v>
      </c>
      <c r="E8" s="2">
        <v>3</v>
      </c>
      <c r="F8" s="2">
        <f t="shared" ref="F8:F10" si="0">(C8+D8+E8)</f>
        <v>9</v>
      </c>
      <c r="G8" s="127"/>
      <c r="L8" s="17">
        <v>100</v>
      </c>
      <c r="M8" s="17">
        <v>90</v>
      </c>
      <c r="N8" s="17">
        <v>0</v>
      </c>
    </row>
    <row r="9" spans="1:14">
      <c r="B9" s="2" t="s">
        <v>142</v>
      </c>
      <c r="C9" s="2">
        <v>3</v>
      </c>
      <c r="D9" s="2">
        <v>3</v>
      </c>
      <c r="E9" s="2">
        <v>3</v>
      </c>
      <c r="F9" s="2">
        <f t="shared" si="0"/>
        <v>9</v>
      </c>
      <c r="G9" s="127"/>
      <c r="L9" s="17">
        <v>100</v>
      </c>
      <c r="M9" s="17">
        <v>110</v>
      </c>
      <c r="N9" s="17">
        <v>0</v>
      </c>
    </row>
    <row r="10" spans="1:14">
      <c r="B10" s="2" t="s">
        <v>143</v>
      </c>
      <c r="C10" s="2"/>
      <c r="D10" s="2"/>
      <c r="E10" s="2"/>
      <c r="F10" s="2">
        <f t="shared" si="0"/>
        <v>0</v>
      </c>
      <c r="G10" s="128"/>
    </row>
    <row r="11" spans="1:14">
      <c r="B11" s="9" t="s">
        <v>19</v>
      </c>
      <c r="C11" s="2">
        <f>SUM(C7:C10)</f>
        <v>9</v>
      </c>
      <c r="D11" s="2">
        <f t="shared" ref="D11:F11" si="1">SUM(D7:D10)</f>
        <v>9</v>
      </c>
      <c r="E11" s="2">
        <f t="shared" si="1"/>
        <v>9</v>
      </c>
      <c r="F11" s="2">
        <f t="shared" si="1"/>
        <v>27</v>
      </c>
      <c r="G11" s="2"/>
    </row>
    <row r="14" spans="1:14">
      <c r="A14" s="40" t="s">
        <v>147</v>
      </c>
      <c r="B14" s="2" t="s">
        <v>133</v>
      </c>
      <c r="C14" s="2" t="s">
        <v>250</v>
      </c>
      <c r="D14" s="2" t="s">
        <v>251</v>
      </c>
      <c r="E14" s="2" t="s">
        <v>252</v>
      </c>
      <c r="F14" s="9" t="s">
        <v>19</v>
      </c>
      <c r="G14" s="9" t="s">
        <v>2</v>
      </c>
    </row>
    <row r="15" spans="1:14">
      <c r="B15" s="2" t="s">
        <v>140</v>
      </c>
      <c r="C15" s="2">
        <v>3</v>
      </c>
      <c r="D15" s="2">
        <v>3</v>
      </c>
      <c r="E15" s="2">
        <v>3</v>
      </c>
      <c r="F15" s="2">
        <f>(C15+D15+E15)</f>
        <v>9</v>
      </c>
      <c r="G15" s="126">
        <v>100</v>
      </c>
    </row>
    <row r="16" spans="1:14">
      <c r="B16" s="2" t="s">
        <v>141</v>
      </c>
      <c r="C16" s="2">
        <v>3</v>
      </c>
      <c r="D16" s="2">
        <v>3</v>
      </c>
      <c r="E16" s="2">
        <v>3</v>
      </c>
      <c r="F16" s="2">
        <f t="shared" ref="F16:F18" si="2">(C16+D16+E16)</f>
        <v>9</v>
      </c>
      <c r="G16" s="127"/>
    </row>
    <row r="17" spans="1:7">
      <c r="B17" s="2" t="s">
        <v>142</v>
      </c>
      <c r="C17" s="2">
        <v>3</v>
      </c>
      <c r="D17" s="2">
        <v>3</v>
      </c>
      <c r="E17" s="2">
        <v>3</v>
      </c>
      <c r="F17" s="2">
        <f t="shared" si="2"/>
        <v>9</v>
      </c>
      <c r="G17" s="127"/>
    </row>
    <row r="18" spans="1:7">
      <c r="B18" s="2" t="s">
        <v>143</v>
      </c>
      <c r="C18" s="2"/>
      <c r="D18" s="2"/>
      <c r="E18" s="2"/>
      <c r="F18" s="2">
        <f t="shared" si="2"/>
        <v>0</v>
      </c>
      <c r="G18" s="128"/>
    </row>
    <row r="19" spans="1:7">
      <c r="B19" s="9" t="s">
        <v>19</v>
      </c>
      <c r="C19" s="2">
        <f>SUM(C15:C18)</f>
        <v>9</v>
      </c>
      <c r="D19" s="2">
        <f t="shared" ref="D19" si="3">SUM(D15:D18)</f>
        <v>9</v>
      </c>
      <c r="E19" s="2">
        <f t="shared" ref="E19" si="4">SUM(E15:E18)</f>
        <v>9</v>
      </c>
      <c r="F19" s="2">
        <f t="shared" ref="F19" si="5">SUM(F15:F18)</f>
        <v>27</v>
      </c>
      <c r="G19" s="2"/>
    </row>
    <row r="21" spans="1:7">
      <c r="A21" s="40" t="s">
        <v>148</v>
      </c>
      <c r="B21" s="2" t="s">
        <v>133</v>
      </c>
      <c r="C21" s="2" t="s">
        <v>253</v>
      </c>
      <c r="D21" s="2" t="s">
        <v>254</v>
      </c>
      <c r="E21" s="2" t="s">
        <v>255</v>
      </c>
      <c r="F21" s="9" t="s">
        <v>19</v>
      </c>
      <c r="G21" s="9" t="s">
        <v>2</v>
      </c>
    </row>
    <row r="22" spans="1:7">
      <c r="B22" s="2" t="s">
        <v>140</v>
      </c>
      <c r="C22" s="2">
        <v>3</v>
      </c>
      <c r="D22" s="2">
        <v>3</v>
      </c>
      <c r="E22" s="2">
        <v>3</v>
      </c>
      <c r="F22" s="2">
        <f>(C22+D22+E22)</f>
        <v>9</v>
      </c>
      <c r="G22" s="126">
        <v>100</v>
      </c>
    </row>
    <row r="23" spans="1:7">
      <c r="B23" s="2" t="s">
        <v>141</v>
      </c>
      <c r="C23" s="2">
        <v>3</v>
      </c>
      <c r="D23" s="2">
        <v>3</v>
      </c>
      <c r="E23" s="2">
        <v>3</v>
      </c>
      <c r="F23" s="2">
        <f t="shared" ref="F23:F25" si="6">(C23+D23+E23)</f>
        <v>9</v>
      </c>
      <c r="G23" s="127"/>
    </row>
    <row r="24" spans="1:7">
      <c r="B24" s="2" t="s">
        <v>142</v>
      </c>
      <c r="C24" s="2">
        <v>3</v>
      </c>
      <c r="D24" s="2">
        <v>3</v>
      </c>
      <c r="E24" s="2">
        <v>3</v>
      </c>
      <c r="F24" s="2">
        <f t="shared" si="6"/>
        <v>9</v>
      </c>
      <c r="G24" s="127"/>
    </row>
    <row r="25" spans="1:7">
      <c r="B25" s="2" t="s">
        <v>143</v>
      </c>
      <c r="C25" s="2">
        <v>3</v>
      </c>
      <c r="D25" s="2">
        <v>3</v>
      </c>
      <c r="E25" s="2">
        <v>3</v>
      </c>
      <c r="F25" s="2">
        <f t="shared" si="6"/>
        <v>9</v>
      </c>
      <c r="G25" s="128"/>
    </row>
    <row r="26" spans="1:7">
      <c r="B26" s="9" t="s">
        <v>19</v>
      </c>
      <c r="C26" s="2">
        <f>SUM(C22:C25)</f>
        <v>12</v>
      </c>
      <c r="D26" s="2">
        <f t="shared" ref="D26" si="7">SUM(D22:D25)</f>
        <v>12</v>
      </c>
      <c r="E26" s="2">
        <f t="shared" ref="E26" si="8">SUM(E22:E25)</f>
        <v>12</v>
      </c>
      <c r="F26" s="2">
        <f t="shared" ref="F26" si="9">SUM(F22:F25)</f>
        <v>36</v>
      </c>
      <c r="G26" s="2"/>
    </row>
    <row r="28" spans="1:7">
      <c r="A28" s="40" t="s">
        <v>149</v>
      </c>
      <c r="B28" s="2" t="s">
        <v>133</v>
      </c>
      <c r="C28" s="2" t="s">
        <v>256</v>
      </c>
      <c r="D28" s="2" t="s">
        <v>257</v>
      </c>
      <c r="E28" s="2" t="s">
        <v>258</v>
      </c>
      <c r="F28" s="9" t="s">
        <v>19</v>
      </c>
      <c r="G28" s="9" t="s">
        <v>2</v>
      </c>
    </row>
    <row r="29" spans="1:7">
      <c r="B29" s="2" t="s">
        <v>140</v>
      </c>
      <c r="C29" s="2">
        <v>3</v>
      </c>
      <c r="D29" s="2">
        <v>3</v>
      </c>
      <c r="E29" s="2">
        <v>3</v>
      </c>
      <c r="F29" s="2">
        <f>(C29+D29+E29)</f>
        <v>9</v>
      </c>
      <c r="G29" s="126">
        <v>100</v>
      </c>
    </row>
    <row r="30" spans="1:7">
      <c r="B30" s="2" t="s">
        <v>141</v>
      </c>
      <c r="C30" s="2">
        <v>3</v>
      </c>
      <c r="D30" s="2">
        <v>3</v>
      </c>
      <c r="E30" s="2">
        <v>3</v>
      </c>
      <c r="F30" s="2">
        <f t="shared" ref="F30:F32" si="10">(C30+D30+E30)</f>
        <v>9</v>
      </c>
      <c r="G30" s="127"/>
    </row>
    <row r="31" spans="1:7">
      <c r="B31" s="2" t="s">
        <v>142</v>
      </c>
      <c r="C31" s="2">
        <v>3</v>
      </c>
      <c r="D31" s="2">
        <v>3</v>
      </c>
      <c r="E31" s="2">
        <v>3</v>
      </c>
      <c r="F31" s="2">
        <f t="shared" si="10"/>
        <v>9</v>
      </c>
      <c r="G31" s="127"/>
    </row>
    <row r="32" spans="1:7">
      <c r="B32" s="2" t="s">
        <v>143</v>
      </c>
      <c r="C32" s="2">
        <v>3</v>
      </c>
      <c r="D32" s="2">
        <v>3</v>
      </c>
      <c r="E32" s="2">
        <v>3</v>
      </c>
      <c r="F32" s="2">
        <f t="shared" si="10"/>
        <v>9</v>
      </c>
      <c r="G32" s="128"/>
    </row>
    <row r="33" spans="1:7">
      <c r="B33" s="9" t="s">
        <v>19</v>
      </c>
      <c r="C33" s="2">
        <f>SUM(C29:C32)</f>
        <v>12</v>
      </c>
      <c r="D33" s="2">
        <f t="shared" ref="D33" si="11">SUM(D29:D32)</f>
        <v>12</v>
      </c>
      <c r="E33" s="2">
        <f t="shared" ref="E33" si="12">SUM(E29:E32)</f>
        <v>12</v>
      </c>
      <c r="F33" s="2">
        <f t="shared" ref="F33" si="13">SUM(F29:F32)</f>
        <v>36</v>
      </c>
      <c r="G33" s="2"/>
    </row>
    <row r="35" spans="1:7" ht="18.75">
      <c r="A35" s="129" t="s">
        <v>150</v>
      </c>
      <c r="B35" s="130"/>
      <c r="C35" s="130"/>
      <c r="D35" s="130"/>
      <c r="E35" s="130"/>
      <c r="F35" s="130"/>
      <c r="G35" s="130"/>
    </row>
    <row r="36" spans="1:7" ht="18" customHeight="1">
      <c r="A36" s="131" t="s">
        <v>155</v>
      </c>
      <c r="B36" s="132"/>
      <c r="C36" s="132"/>
      <c r="D36" s="132"/>
      <c r="E36" s="132"/>
      <c r="F36" s="132"/>
      <c r="G36" s="133"/>
    </row>
    <row r="37" spans="1:7">
      <c r="A37" s="41" t="s">
        <v>4</v>
      </c>
      <c r="B37" s="11" t="s">
        <v>153</v>
      </c>
      <c r="C37" s="11" t="s">
        <v>92</v>
      </c>
      <c r="D37" s="11" t="s">
        <v>93</v>
      </c>
      <c r="E37" s="11" t="s">
        <v>94</v>
      </c>
      <c r="F37" s="11" t="s">
        <v>19</v>
      </c>
      <c r="G37" s="11" t="s">
        <v>2</v>
      </c>
    </row>
    <row r="38" spans="1:7">
      <c r="B38" s="2" t="s">
        <v>151</v>
      </c>
      <c r="C38" s="2">
        <v>1</v>
      </c>
      <c r="D38" s="2">
        <v>1</v>
      </c>
      <c r="E38" s="2">
        <v>1</v>
      </c>
      <c r="F38" s="2">
        <f>SUM(C38+D38+E38)</f>
        <v>3</v>
      </c>
      <c r="G38" s="126">
        <v>100</v>
      </c>
    </row>
    <row r="39" spans="1:7">
      <c r="B39" s="2" t="s">
        <v>152</v>
      </c>
      <c r="C39" s="2">
        <v>3</v>
      </c>
      <c r="D39" s="2">
        <v>3</v>
      </c>
      <c r="E39" s="2">
        <v>3</v>
      </c>
      <c r="F39" s="2">
        <f t="shared" ref="F39:F40" si="14">SUM(C39+D39+E39)</f>
        <v>9</v>
      </c>
      <c r="G39" s="127"/>
    </row>
    <row r="40" spans="1:7" ht="45">
      <c r="B40" s="29" t="s">
        <v>154</v>
      </c>
      <c r="C40" s="2">
        <v>1</v>
      </c>
      <c r="D40" s="2">
        <v>1</v>
      </c>
      <c r="E40" s="2">
        <v>1</v>
      </c>
      <c r="F40" s="2">
        <f t="shared" si="14"/>
        <v>3</v>
      </c>
      <c r="G40" s="128"/>
    </row>
    <row r="41" spans="1:7">
      <c r="B41" s="2" t="s">
        <v>19</v>
      </c>
      <c r="C41" s="2">
        <f>SUM(C40+C39+C38)</f>
        <v>5</v>
      </c>
      <c r="D41" s="2">
        <f t="shared" ref="D41:F41" si="15">SUM(D40+D39+D38)</f>
        <v>5</v>
      </c>
      <c r="E41" s="2">
        <f t="shared" si="15"/>
        <v>5</v>
      </c>
      <c r="F41" s="2">
        <f t="shared" si="15"/>
        <v>15</v>
      </c>
      <c r="G41" s="2"/>
    </row>
    <row r="43" spans="1:7">
      <c r="A43" s="41" t="s">
        <v>16</v>
      </c>
      <c r="B43" s="11" t="s">
        <v>153</v>
      </c>
      <c r="C43" s="11" t="s">
        <v>100</v>
      </c>
      <c r="D43" s="11" t="s">
        <v>101</v>
      </c>
      <c r="E43" s="11" t="s">
        <v>102</v>
      </c>
      <c r="F43" s="11" t="s">
        <v>19</v>
      </c>
      <c r="G43" s="11" t="s">
        <v>2</v>
      </c>
    </row>
    <row r="44" spans="1:7">
      <c r="B44" s="2" t="s">
        <v>151</v>
      </c>
      <c r="C44" s="2">
        <v>1</v>
      </c>
      <c r="D44" s="2">
        <v>1</v>
      </c>
      <c r="E44" s="2">
        <v>1</v>
      </c>
      <c r="F44" s="2">
        <f>SUM(C44+D44+E44)</f>
        <v>3</v>
      </c>
      <c r="G44" s="126">
        <v>100</v>
      </c>
    </row>
    <row r="45" spans="1:7">
      <c r="B45" s="2" t="s">
        <v>152</v>
      </c>
      <c r="C45" s="2">
        <v>9</v>
      </c>
      <c r="D45" s="2">
        <v>9</v>
      </c>
      <c r="E45" s="2">
        <v>8</v>
      </c>
      <c r="F45" s="2">
        <f t="shared" ref="F45:F46" si="16">SUM(C45+D45+E45)</f>
        <v>26</v>
      </c>
      <c r="G45" s="127"/>
    </row>
    <row r="46" spans="1:7" ht="45">
      <c r="B46" s="29" t="s">
        <v>154</v>
      </c>
      <c r="C46" s="2">
        <v>1</v>
      </c>
      <c r="D46" s="2">
        <v>1</v>
      </c>
      <c r="E46" s="2">
        <v>1</v>
      </c>
      <c r="F46" s="2">
        <f t="shared" si="16"/>
        <v>3</v>
      </c>
      <c r="G46" s="128"/>
    </row>
    <row r="47" spans="1:7">
      <c r="B47" s="2" t="s">
        <v>19</v>
      </c>
      <c r="C47" s="2">
        <f>SUM(C46+C45+C44)</f>
        <v>11</v>
      </c>
      <c r="D47" s="2">
        <f t="shared" ref="D47" si="17">SUM(D46+D45+D44)</f>
        <v>11</v>
      </c>
      <c r="E47" s="2">
        <f t="shared" ref="E47" si="18">SUM(E46+E45+E44)</f>
        <v>10</v>
      </c>
      <c r="F47" s="2">
        <f t="shared" ref="F47" si="19">SUM(F46+F45+F44)</f>
        <v>32</v>
      </c>
      <c r="G47" s="2"/>
    </row>
    <row r="49" spans="1:7">
      <c r="A49" s="41" t="s">
        <v>17</v>
      </c>
      <c r="B49" s="11" t="s">
        <v>153</v>
      </c>
      <c r="C49" s="11" t="s">
        <v>103</v>
      </c>
      <c r="D49" s="11" t="s">
        <v>104</v>
      </c>
      <c r="E49" s="11" t="s">
        <v>105</v>
      </c>
      <c r="F49" s="11" t="s">
        <v>19</v>
      </c>
      <c r="G49" s="11" t="s">
        <v>2</v>
      </c>
    </row>
    <row r="50" spans="1:7">
      <c r="B50" s="2" t="s">
        <v>151</v>
      </c>
      <c r="C50" s="2">
        <v>1</v>
      </c>
      <c r="D50" s="2">
        <v>1</v>
      </c>
      <c r="E50" s="2">
        <v>1</v>
      </c>
      <c r="F50" s="2">
        <f>SUM(C50+D50+E50)</f>
        <v>3</v>
      </c>
      <c r="G50" s="126">
        <v>100</v>
      </c>
    </row>
    <row r="51" spans="1:7">
      <c r="B51" s="2" t="s">
        <v>152</v>
      </c>
      <c r="C51" s="2">
        <v>5</v>
      </c>
      <c r="D51" s="2">
        <v>3</v>
      </c>
      <c r="E51" s="2">
        <v>3</v>
      </c>
      <c r="F51" s="2">
        <f t="shared" ref="F51:F52" si="20">SUM(C51+D51+E51)</f>
        <v>11</v>
      </c>
      <c r="G51" s="127"/>
    </row>
    <row r="52" spans="1:7" ht="45">
      <c r="B52" s="29" t="s">
        <v>154</v>
      </c>
      <c r="C52" s="2">
        <v>1</v>
      </c>
      <c r="D52" s="2">
        <v>1</v>
      </c>
      <c r="E52" s="2">
        <v>1</v>
      </c>
      <c r="F52" s="2">
        <f t="shared" si="20"/>
        <v>3</v>
      </c>
      <c r="G52" s="128"/>
    </row>
    <row r="53" spans="1:7">
      <c r="B53" s="2" t="s">
        <v>19</v>
      </c>
      <c r="C53" s="2">
        <f>SUM(C52+C51+C50)</f>
        <v>7</v>
      </c>
      <c r="D53" s="2">
        <f t="shared" ref="D53" si="21">SUM(D52+D51+D50)</f>
        <v>5</v>
      </c>
      <c r="E53" s="2">
        <f t="shared" ref="E53" si="22">SUM(E52+E51+E50)</f>
        <v>5</v>
      </c>
      <c r="F53" s="2">
        <f t="shared" ref="F53" si="23">SUM(F52+F51+F50)</f>
        <v>17</v>
      </c>
      <c r="G53" s="2"/>
    </row>
    <row r="55" spans="1:7">
      <c r="A55" s="41" t="s">
        <v>18</v>
      </c>
      <c r="B55" s="11" t="s">
        <v>153</v>
      </c>
      <c r="C55" s="11" t="s">
        <v>106</v>
      </c>
      <c r="D55" s="11" t="s">
        <v>107</v>
      </c>
      <c r="E55" s="11" t="s">
        <v>108</v>
      </c>
      <c r="F55" s="11" t="s">
        <v>19</v>
      </c>
      <c r="G55" s="11" t="s">
        <v>2</v>
      </c>
    </row>
    <row r="56" spans="1:7">
      <c r="B56" s="2" t="s">
        <v>151</v>
      </c>
      <c r="C56" s="2">
        <v>1</v>
      </c>
      <c r="D56" s="2">
        <v>1</v>
      </c>
      <c r="E56" s="2">
        <v>1</v>
      </c>
      <c r="F56" s="2">
        <f>SUM(C56+D56+E56)</f>
        <v>3</v>
      </c>
      <c r="G56" s="126">
        <v>100</v>
      </c>
    </row>
    <row r="57" spans="1:7">
      <c r="B57" s="2" t="s">
        <v>152</v>
      </c>
      <c r="C57" s="2">
        <v>3</v>
      </c>
      <c r="D57" s="2">
        <v>3</v>
      </c>
      <c r="E57" s="2">
        <v>3</v>
      </c>
      <c r="F57" s="2">
        <f t="shared" ref="F57:F58" si="24">SUM(C57+D57+E57)</f>
        <v>9</v>
      </c>
      <c r="G57" s="127"/>
    </row>
    <row r="58" spans="1:7" ht="45">
      <c r="B58" s="29" t="s">
        <v>154</v>
      </c>
      <c r="C58" s="2">
        <v>1</v>
      </c>
      <c r="D58" s="2">
        <v>1</v>
      </c>
      <c r="E58" s="2">
        <v>1</v>
      </c>
      <c r="F58" s="2">
        <f t="shared" si="24"/>
        <v>3</v>
      </c>
      <c r="G58" s="128"/>
    </row>
    <row r="59" spans="1:7">
      <c r="B59" s="2" t="s">
        <v>19</v>
      </c>
      <c r="C59" s="2">
        <f>SUM(C58+C57+C56)</f>
        <v>5</v>
      </c>
      <c r="D59" s="2">
        <f t="shared" ref="D59" si="25">SUM(D58+D57+D56)</f>
        <v>5</v>
      </c>
      <c r="E59" s="2">
        <f t="shared" ref="E59" si="26">SUM(E58+E57+E56)</f>
        <v>5</v>
      </c>
      <c r="F59" s="2">
        <f t="shared" ref="F59" si="27">SUM(F58+F57+F56)</f>
        <v>15</v>
      </c>
      <c r="G59" s="2"/>
    </row>
  </sheetData>
  <mergeCells count="15">
    <mergeCell ref="G38:G40"/>
    <mergeCell ref="G44:G46"/>
    <mergeCell ref="G50:G52"/>
    <mergeCell ref="G56:G58"/>
    <mergeCell ref="G7:G10"/>
    <mergeCell ref="G15:G18"/>
    <mergeCell ref="G22:G25"/>
    <mergeCell ref="G29:G32"/>
    <mergeCell ref="A35:G35"/>
    <mergeCell ref="A36:G36"/>
    <mergeCell ref="A1:C1"/>
    <mergeCell ref="A4:H4"/>
    <mergeCell ref="L4:N4"/>
    <mergeCell ref="L5:N5"/>
    <mergeCell ref="A5:H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M32"/>
  <sheetViews>
    <sheetView workbookViewId="0">
      <selection activeCell="D11" sqref="D11"/>
    </sheetView>
  </sheetViews>
  <sheetFormatPr defaultRowHeight="15"/>
  <cols>
    <col min="2" max="2" width="17.7109375" customWidth="1"/>
    <col min="4" max="4" width="21.42578125" customWidth="1"/>
    <col min="5" max="5" width="20.28515625" customWidth="1"/>
    <col min="6" max="7" width="16.5703125" customWidth="1"/>
    <col min="8" max="8" width="22" customWidth="1"/>
    <col min="9" max="9" width="18.140625" customWidth="1"/>
    <col min="10" max="10" width="19.7109375" customWidth="1"/>
    <col min="11" max="11" width="16.7109375" customWidth="1"/>
  </cols>
  <sheetData>
    <row r="1" spans="1:13" ht="15.75">
      <c r="A1" s="135" t="s">
        <v>156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3">
      <c r="A2" t="s">
        <v>157</v>
      </c>
    </row>
    <row r="3" spans="1:13">
      <c r="A3" t="s">
        <v>9</v>
      </c>
      <c r="B3" s="32" t="s">
        <v>158</v>
      </c>
    </row>
    <row r="4" spans="1:13">
      <c r="B4" s="140" t="s">
        <v>161</v>
      </c>
      <c r="C4" s="43"/>
      <c r="D4" s="43" t="s">
        <v>162</v>
      </c>
      <c r="E4" s="43" t="s">
        <v>163</v>
      </c>
      <c r="F4" s="11" t="s">
        <v>164</v>
      </c>
      <c r="G4" s="41" t="s">
        <v>169</v>
      </c>
      <c r="H4" s="41" t="s">
        <v>170</v>
      </c>
      <c r="I4" s="136"/>
      <c r="J4" s="137"/>
      <c r="K4" s="137"/>
      <c r="L4" s="137"/>
      <c r="M4" s="138"/>
    </row>
    <row r="5" spans="1:13">
      <c r="B5" s="140"/>
      <c r="C5" s="2" t="s">
        <v>8</v>
      </c>
      <c r="D5" s="2" t="s">
        <v>5</v>
      </c>
      <c r="E5" s="2" t="s">
        <v>6</v>
      </c>
      <c r="F5" s="2" t="s">
        <v>270</v>
      </c>
      <c r="G5" s="2" t="s">
        <v>264</v>
      </c>
      <c r="H5" s="2" t="s">
        <v>273</v>
      </c>
      <c r="I5" s="105"/>
      <c r="J5" s="105"/>
      <c r="K5" s="105"/>
      <c r="L5" s="105"/>
      <c r="M5" s="105"/>
    </row>
    <row r="6" spans="1:13">
      <c r="B6" s="140"/>
      <c r="C6" s="11"/>
      <c r="D6" s="11" t="s">
        <v>166</v>
      </c>
      <c r="E6" s="11" t="s">
        <v>167</v>
      </c>
      <c r="F6" s="11" t="s">
        <v>168</v>
      </c>
      <c r="G6" s="11" t="s">
        <v>171</v>
      </c>
      <c r="H6" s="11"/>
      <c r="I6" s="11" t="s">
        <v>134</v>
      </c>
      <c r="J6" s="139" t="s">
        <v>165</v>
      </c>
      <c r="K6" s="139"/>
      <c r="L6" s="139"/>
      <c r="M6" s="139"/>
    </row>
    <row r="7" spans="1:13">
      <c r="B7" s="140"/>
      <c r="C7" s="2" t="s">
        <v>159</v>
      </c>
      <c r="D7" s="2" t="s">
        <v>261</v>
      </c>
      <c r="E7" s="2" t="s">
        <v>260</v>
      </c>
      <c r="F7" s="2" t="s">
        <v>271</v>
      </c>
      <c r="G7" s="2" t="s">
        <v>272</v>
      </c>
      <c r="H7" s="2"/>
      <c r="I7" s="2"/>
      <c r="J7" s="105"/>
      <c r="K7" s="105"/>
      <c r="L7" s="105"/>
      <c r="M7" s="105"/>
    </row>
    <row r="8" spans="1:13">
      <c r="E8" t="s">
        <v>9</v>
      </c>
    </row>
    <row r="9" spans="1:13" ht="14.45" customHeight="1">
      <c r="B9" s="134" t="s">
        <v>192</v>
      </c>
      <c r="C9" s="11" t="s">
        <v>8</v>
      </c>
      <c r="D9" s="11" t="s">
        <v>179</v>
      </c>
      <c r="E9" s="11" t="s">
        <v>172</v>
      </c>
      <c r="F9" s="11" t="s">
        <v>160</v>
      </c>
      <c r="G9" s="11" t="s">
        <v>173</v>
      </c>
      <c r="H9" s="11" t="s">
        <v>174</v>
      </c>
      <c r="I9" s="11" t="s">
        <v>177</v>
      </c>
      <c r="J9" s="11" t="s">
        <v>175</v>
      </c>
      <c r="K9" s="11" t="s">
        <v>176</v>
      </c>
    </row>
    <row r="10" spans="1:13">
      <c r="B10" s="134"/>
      <c r="C10" s="2" t="s">
        <v>5</v>
      </c>
      <c r="D10" s="2" t="s">
        <v>485</v>
      </c>
      <c r="E10" s="2" t="s">
        <v>259</v>
      </c>
      <c r="F10" s="2" t="s">
        <v>274</v>
      </c>
      <c r="G10" s="2" t="s">
        <v>275</v>
      </c>
      <c r="H10" s="2">
        <v>5</v>
      </c>
      <c r="I10" s="2" t="s">
        <v>262</v>
      </c>
      <c r="J10" s="2">
        <v>800</v>
      </c>
      <c r="K10" s="2"/>
    </row>
    <row r="11" spans="1:13">
      <c r="B11" s="134"/>
      <c r="C11" s="2" t="s">
        <v>6</v>
      </c>
      <c r="D11" s="2"/>
      <c r="E11" s="2"/>
      <c r="F11" s="2"/>
      <c r="G11" s="2"/>
      <c r="H11" s="2"/>
      <c r="I11" s="2"/>
      <c r="J11" s="2"/>
      <c r="K11" s="2"/>
    </row>
    <row r="12" spans="1:13">
      <c r="B12" s="134"/>
      <c r="C12" s="2" t="s">
        <v>135</v>
      </c>
      <c r="D12" s="2"/>
      <c r="E12" s="2"/>
      <c r="F12" s="2"/>
      <c r="G12" s="2"/>
      <c r="H12" s="2"/>
      <c r="I12" s="2"/>
      <c r="J12" s="2"/>
      <c r="K12" s="2"/>
    </row>
    <row r="13" spans="1:13">
      <c r="B13" s="134"/>
      <c r="C13" s="2" t="s">
        <v>178</v>
      </c>
      <c r="D13" s="2"/>
      <c r="E13" s="2"/>
      <c r="F13" s="2"/>
      <c r="G13" s="2"/>
      <c r="H13" s="2"/>
      <c r="I13" s="2"/>
      <c r="J13" s="2"/>
      <c r="K13" s="2"/>
    </row>
    <row r="16" spans="1:13" ht="45">
      <c r="B16" s="134" t="s">
        <v>180</v>
      </c>
      <c r="C16" s="11" t="s">
        <v>181</v>
      </c>
      <c r="D16" s="11" t="s">
        <v>8</v>
      </c>
      <c r="E16" s="11" t="s">
        <v>182</v>
      </c>
      <c r="F16" s="11" t="s">
        <v>186</v>
      </c>
      <c r="G16" s="11" t="s">
        <v>183</v>
      </c>
      <c r="H16" s="11" t="s">
        <v>187</v>
      </c>
      <c r="I16" s="37" t="s">
        <v>184</v>
      </c>
      <c r="J16" s="37" t="s">
        <v>185</v>
      </c>
      <c r="K16" s="44" t="s">
        <v>165</v>
      </c>
    </row>
    <row r="17" spans="2:11">
      <c r="B17" s="134"/>
      <c r="C17" s="2"/>
      <c r="D17" s="2"/>
      <c r="E17" s="2"/>
      <c r="F17" s="2"/>
      <c r="G17" s="2"/>
      <c r="H17" s="2"/>
      <c r="I17" s="2"/>
      <c r="J17" s="2"/>
      <c r="K17" s="2"/>
    </row>
    <row r="18" spans="2:11">
      <c r="B18" s="134"/>
      <c r="C18" s="2"/>
      <c r="D18" s="2"/>
      <c r="E18" s="2"/>
      <c r="F18" s="2"/>
      <c r="G18" s="2"/>
      <c r="H18" s="2"/>
      <c r="I18" s="2"/>
      <c r="J18" s="2"/>
      <c r="K18" s="2"/>
    </row>
    <row r="19" spans="2:11">
      <c r="B19" s="134"/>
      <c r="C19" s="2"/>
      <c r="D19" s="2"/>
      <c r="E19" s="2"/>
      <c r="F19" s="2"/>
      <c r="G19" s="2"/>
      <c r="H19" s="2"/>
      <c r="I19" s="2"/>
      <c r="J19" s="2"/>
      <c r="K19" s="2"/>
    </row>
    <row r="20" spans="2:11">
      <c r="B20" s="134"/>
      <c r="C20" s="2"/>
      <c r="D20" s="2"/>
      <c r="E20" s="2"/>
      <c r="F20" s="2"/>
      <c r="G20" s="2"/>
      <c r="H20" s="2"/>
      <c r="I20" s="2"/>
      <c r="J20" s="2"/>
      <c r="K20" s="2"/>
    </row>
    <row r="22" spans="2:11">
      <c r="B22" s="134" t="s">
        <v>188</v>
      </c>
      <c r="C22" s="11" t="s">
        <v>181</v>
      </c>
      <c r="D22" s="11" t="s">
        <v>8</v>
      </c>
      <c r="E22" s="11" t="s">
        <v>189</v>
      </c>
      <c r="F22" s="11" t="s">
        <v>190</v>
      </c>
      <c r="G22" s="11" t="s">
        <v>191</v>
      </c>
      <c r="H22" s="43" t="s">
        <v>201</v>
      </c>
      <c r="I22" s="11" t="s">
        <v>193</v>
      </c>
      <c r="J22" s="11" t="s">
        <v>200</v>
      </c>
      <c r="K22" s="10" t="s">
        <v>165</v>
      </c>
    </row>
    <row r="23" spans="2:11">
      <c r="B23" s="134"/>
      <c r="C23" s="2"/>
      <c r="D23" s="2"/>
      <c r="E23" s="2"/>
      <c r="F23" s="2"/>
      <c r="G23" s="2"/>
      <c r="H23" s="2"/>
      <c r="I23" s="2"/>
      <c r="J23" s="2"/>
      <c r="K23" s="2"/>
    </row>
    <row r="24" spans="2:11">
      <c r="B24" s="134"/>
      <c r="C24" s="2"/>
      <c r="D24" s="2"/>
      <c r="E24" s="2"/>
      <c r="F24" s="2"/>
      <c r="G24" s="2"/>
      <c r="H24" s="2"/>
      <c r="I24" s="2"/>
      <c r="J24" s="2"/>
      <c r="K24" s="2"/>
    </row>
    <row r="25" spans="2:11">
      <c r="B25" s="134"/>
      <c r="C25" s="2"/>
      <c r="D25" s="2"/>
      <c r="E25" s="2"/>
      <c r="F25" s="2"/>
      <c r="G25" s="2"/>
      <c r="H25" s="2"/>
      <c r="I25" s="2"/>
      <c r="J25" s="2"/>
      <c r="K25" s="2"/>
    </row>
    <row r="26" spans="2:11">
      <c r="B26" s="134"/>
      <c r="C26" s="2"/>
      <c r="D26" s="2"/>
      <c r="E26" s="2"/>
      <c r="F26" s="2"/>
      <c r="G26" s="2"/>
      <c r="H26" s="2"/>
      <c r="I26" s="2"/>
      <c r="J26" s="2"/>
      <c r="K26" s="2"/>
    </row>
    <row r="28" spans="2:11">
      <c r="B28" s="134" t="s">
        <v>194</v>
      </c>
      <c r="C28" s="11" t="s">
        <v>195</v>
      </c>
      <c r="D28" s="11" t="s">
        <v>8</v>
      </c>
      <c r="E28" s="11" t="s">
        <v>182</v>
      </c>
      <c r="F28" s="11" t="s">
        <v>196</v>
      </c>
      <c r="G28" s="11" t="s">
        <v>197</v>
      </c>
      <c r="H28" s="11" t="s">
        <v>198</v>
      </c>
      <c r="I28" s="11" t="s">
        <v>199</v>
      </c>
      <c r="J28" s="11" t="s">
        <v>165</v>
      </c>
    </row>
    <row r="29" spans="2:11">
      <c r="B29" s="134"/>
      <c r="C29" s="2"/>
      <c r="D29" s="2"/>
      <c r="E29" s="2"/>
      <c r="F29" s="2"/>
      <c r="G29" s="2"/>
      <c r="H29" s="2"/>
      <c r="I29" s="2"/>
      <c r="J29" s="2"/>
    </row>
    <row r="30" spans="2:11">
      <c r="B30" s="134"/>
      <c r="C30" s="2"/>
      <c r="D30" s="2"/>
      <c r="E30" s="2"/>
      <c r="F30" s="2"/>
      <c r="G30" s="2"/>
      <c r="H30" s="2"/>
      <c r="I30" s="2"/>
      <c r="J30" s="2"/>
    </row>
    <row r="31" spans="2:11">
      <c r="B31" s="134"/>
      <c r="C31" s="2"/>
      <c r="D31" s="2"/>
      <c r="E31" s="2"/>
      <c r="F31" s="2"/>
      <c r="G31" s="2"/>
      <c r="H31" s="2"/>
      <c r="I31" s="2"/>
      <c r="J31" s="2"/>
    </row>
    <row r="32" spans="2:11">
      <c r="B32" s="134"/>
      <c r="C32" s="2"/>
      <c r="D32" s="2"/>
      <c r="E32" s="2"/>
      <c r="F32" s="2"/>
      <c r="G32" s="2"/>
      <c r="H32" s="2"/>
      <c r="I32" s="2"/>
      <c r="J32" s="2"/>
    </row>
  </sheetData>
  <mergeCells count="10">
    <mergeCell ref="B9:B13"/>
    <mergeCell ref="B16:B20"/>
    <mergeCell ref="B22:B26"/>
    <mergeCell ref="B28:B32"/>
    <mergeCell ref="A1:J1"/>
    <mergeCell ref="I4:M4"/>
    <mergeCell ref="I5:M5"/>
    <mergeCell ref="J6:M6"/>
    <mergeCell ref="J7:M7"/>
    <mergeCell ref="B4:B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L9"/>
  <sheetViews>
    <sheetView workbookViewId="0">
      <selection activeCell="D11" sqref="D11"/>
    </sheetView>
  </sheetViews>
  <sheetFormatPr defaultRowHeight="15"/>
  <cols>
    <col min="3" max="3" width="15.5703125" customWidth="1"/>
    <col min="4" max="4" width="16.140625" customWidth="1"/>
    <col min="5" max="5" width="13.140625" customWidth="1"/>
    <col min="6" max="6" width="13.5703125" customWidth="1"/>
    <col min="7" max="7" width="13.85546875" customWidth="1"/>
  </cols>
  <sheetData>
    <row r="1" spans="1:12" ht="15.75">
      <c r="A1" s="135" t="s">
        <v>202</v>
      </c>
      <c r="B1" s="135"/>
      <c r="C1" s="135"/>
      <c r="D1" s="135"/>
      <c r="E1" s="135"/>
      <c r="F1" s="135"/>
      <c r="G1" s="135"/>
    </row>
    <row r="4" spans="1:12" ht="45">
      <c r="A4" s="44" t="s">
        <v>8</v>
      </c>
      <c r="B4" s="44" t="s">
        <v>189</v>
      </c>
      <c r="C4" s="44" t="s">
        <v>201</v>
      </c>
      <c r="D4" s="44" t="s">
        <v>203</v>
      </c>
      <c r="E4" s="46" t="s">
        <v>204</v>
      </c>
      <c r="F4" s="44" t="s">
        <v>205</v>
      </c>
      <c r="G4" s="46" t="s">
        <v>206</v>
      </c>
      <c r="H4" s="46" t="s">
        <v>207</v>
      </c>
      <c r="I4" s="46" t="s">
        <v>208</v>
      </c>
      <c r="J4" s="46" t="s">
        <v>209</v>
      </c>
      <c r="K4" s="46" t="s">
        <v>210</v>
      </c>
      <c r="L4" s="47" t="s">
        <v>211</v>
      </c>
    </row>
    <row r="5" spans="1:1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TAR.VS.ACH</vt:lpstr>
      <vt:lpstr>collection</vt:lpstr>
      <vt:lpstr>S.NO. 3</vt:lpstr>
      <vt:lpstr>chan. manag.</vt:lpstr>
      <vt:lpstr>dem. generation</vt:lpstr>
      <vt:lpstr>ofd</vt:lpstr>
      <vt:lpstr>mdo</vt:lpstr>
      <vt:lpstr>Form B- SN 1</vt:lpstr>
      <vt:lpstr>Form B SN 2</vt:lpstr>
      <vt:lpstr>Form B SN 3</vt:lpstr>
      <vt:lpstr>Form B SN 4</vt:lpstr>
      <vt:lpstr>unnati</vt:lpstr>
      <vt:lpstr>ofd data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</dc:creator>
  <cp:lastModifiedBy>user</cp:lastModifiedBy>
  <dcterms:created xsi:type="dcterms:W3CDTF">2021-01-17T05:44:34Z</dcterms:created>
  <dcterms:modified xsi:type="dcterms:W3CDTF">2023-01-09T06:18:20Z</dcterms:modified>
</cp:coreProperties>
</file>