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46FBBBF6-8ED4-48B3-975D-380B6A9E0554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Summary" sheetId="4" r:id="rId1"/>
    <sheet name="Lease Farm R21-22" sheetId="5" r:id="rId2"/>
    <sheet name="Farmer Field R21-22" sheetId="7" r:id="rId3"/>
    <sheet name="Lease Farm Kharif 2022" sheetId="6" r:id="rId4"/>
  </sheets>
  <calcPr calcId="191029"/>
</workbook>
</file>

<file path=xl/calcChain.xml><?xml version="1.0" encoding="utf-8"?>
<calcChain xmlns="http://schemas.openxmlformats.org/spreadsheetml/2006/main">
  <c r="D8" i="4" l="1"/>
  <c r="D10" i="4" s="1"/>
  <c r="L18" i="4"/>
  <c r="M16" i="4"/>
  <c r="E22" i="4"/>
  <c r="D22" i="4"/>
  <c r="M18" i="4"/>
  <c r="M17" i="4"/>
  <c r="L17" i="4"/>
  <c r="K17" i="4"/>
  <c r="K18" i="4" s="1"/>
  <c r="J17" i="4"/>
  <c r="J18" i="4" s="1"/>
  <c r="H17" i="4"/>
  <c r="K9" i="4"/>
  <c r="I9" i="4"/>
  <c r="G9" i="4"/>
  <c r="J8" i="4"/>
  <c r="J10" i="4" s="1"/>
  <c r="J12" i="4" s="1"/>
  <c r="H8" i="4"/>
  <c r="F8" i="4"/>
  <c r="E8" i="4"/>
  <c r="E10" i="4" s="1"/>
  <c r="E12" i="4" s="1"/>
  <c r="K7" i="4"/>
  <c r="I7" i="4"/>
  <c r="G7" i="4"/>
  <c r="K6" i="4"/>
  <c r="I6" i="4"/>
  <c r="G6" i="4"/>
  <c r="K5" i="4"/>
  <c r="I5" i="4"/>
  <c r="G5" i="4"/>
  <c r="K4" i="4"/>
  <c r="I4" i="4"/>
  <c r="G4" i="4"/>
  <c r="K3" i="4"/>
  <c r="I3" i="4"/>
  <c r="G3" i="4"/>
  <c r="I16" i="4" l="1"/>
  <c r="I18" i="4" s="1"/>
  <c r="I19" i="4" s="1"/>
  <c r="D12" i="4"/>
  <c r="H16" i="4"/>
  <c r="H18" i="4" s="1"/>
  <c r="K12" i="4"/>
  <c r="G8" i="4"/>
  <c r="I8" i="4"/>
  <c r="K8" i="4"/>
  <c r="K10" i="4"/>
  <c r="F10" i="4"/>
  <c r="H10" i="4"/>
  <c r="G10" i="4" l="1"/>
  <c r="F12" i="4"/>
  <c r="G12" i="4" s="1"/>
  <c r="I10" i="4"/>
  <c r="H12" i="4"/>
  <c r="I12" i="4" s="1"/>
  <c r="E29" i="6"/>
  <c r="I28" i="6"/>
  <c r="I29" i="6" s="1"/>
  <c r="H28" i="6"/>
  <c r="H29" i="6" s="1"/>
  <c r="I25" i="6"/>
  <c r="H25" i="6"/>
  <c r="E23" i="6"/>
  <c r="I11" i="6" l="1"/>
  <c r="I14" i="6"/>
  <c r="H22" i="6"/>
  <c r="H203" i="5"/>
  <c r="G203" i="5"/>
  <c r="D203" i="5"/>
  <c r="M200" i="5" l="1"/>
  <c r="K200" i="5"/>
  <c r="O200" i="5"/>
  <c r="N31" i="7"/>
  <c r="L31" i="7"/>
  <c r="J31" i="7"/>
  <c r="D31" i="7"/>
  <c r="H30" i="7"/>
  <c r="M28" i="7" s="1"/>
  <c r="H27" i="7"/>
  <c r="O25" i="7" s="1"/>
  <c r="H24" i="7"/>
  <c r="O21" i="7" s="1"/>
  <c r="H20" i="7"/>
  <c r="G20" i="7"/>
  <c r="H16" i="7"/>
  <c r="M14" i="7" s="1"/>
  <c r="G16" i="7"/>
  <c r="H13" i="7"/>
  <c r="G13" i="7"/>
  <c r="H9" i="7"/>
  <c r="M7" i="7" s="1"/>
  <c r="G9" i="7"/>
  <c r="H6" i="7"/>
  <c r="G6" i="7"/>
  <c r="N198" i="5"/>
  <c r="L198" i="5"/>
  <c r="J198" i="5"/>
  <c r="D198" i="5"/>
  <c r="H197" i="5"/>
  <c r="M194" i="5" s="1"/>
  <c r="G197" i="5"/>
  <c r="H193" i="5"/>
  <c r="M191" i="5" s="1"/>
  <c r="G193" i="5"/>
  <c r="N190" i="5"/>
  <c r="L190" i="5"/>
  <c r="J190" i="5"/>
  <c r="D190" i="5"/>
  <c r="H189" i="5"/>
  <c r="M187" i="5" s="1"/>
  <c r="G189" i="5"/>
  <c r="H186" i="5"/>
  <c r="M183" i="5" s="1"/>
  <c r="G186" i="5"/>
  <c r="N182" i="5"/>
  <c r="L182" i="5"/>
  <c r="J182" i="5"/>
  <c r="D182" i="5"/>
  <c r="H181" i="5"/>
  <c r="O179" i="5" s="1"/>
  <c r="G181" i="5"/>
  <c r="K179" i="5"/>
  <c r="H178" i="5"/>
  <c r="K170" i="5" s="1"/>
  <c r="G178" i="5"/>
  <c r="H169" i="5"/>
  <c r="O163" i="5" s="1"/>
  <c r="G169" i="5"/>
  <c r="K163" i="5"/>
  <c r="N162" i="5"/>
  <c r="L162" i="5"/>
  <c r="J162" i="5"/>
  <c r="D162" i="5"/>
  <c r="H161" i="5"/>
  <c r="M152" i="5" s="1"/>
  <c r="G161" i="5"/>
  <c r="H151" i="5"/>
  <c r="G151" i="5"/>
  <c r="H143" i="5"/>
  <c r="M137" i="5" s="1"/>
  <c r="G143" i="5"/>
  <c r="H136" i="5"/>
  <c r="K120" i="5" s="1"/>
  <c r="G136" i="5"/>
  <c r="H119" i="5"/>
  <c r="M115" i="5" s="1"/>
  <c r="G119" i="5"/>
  <c r="H114" i="5"/>
  <c r="K110" i="5" s="1"/>
  <c r="G114" i="5"/>
  <c r="H109" i="5"/>
  <c r="M104" i="5" s="1"/>
  <c r="G109" i="5"/>
  <c r="H103" i="5"/>
  <c r="K95" i="5" s="1"/>
  <c r="G103" i="5"/>
  <c r="H94" i="5"/>
  <c r="M83" i="5" s="1"/>
  <c r="G94" i="5"/>
  <c r="O83" i="5"/>
  <c r="H82" i="5"/>
  <c r="K78" i="5" s="1"/>
  <c r="G82" i="5"/>
  <c r="N77" i="5"/>
  <c r="L77" i="5"/>
  <c r="J77" i="5"/>
  <c r="D77" i="5"/>
  <c r="H76" i="5"/>
  <c r="G76" i="5"/>
  <c r="M68" i="5"/>
  <c r="K68" i="5"/>
  <c r="H67" i="5"/>
  <c r="O60" i="5" s="1"/>
  <c r="G67" i="5"/>
  <c r="K60" i="5"/>
  <c r="H59" i="5"/>
  <c r="O46" i="5" s="1"/>
  <c r="G59" i="5"/>
  <c r="M46" i="5"/>
  <c r="K46" i="5"/>
  <c r="H45" i="5"/>
  <c r="M32" i="5" s="1"/>
  <c r="G45" i="5"/>
  <c r="O32" i="5"/>
  <c r="K32" i="5"/>
  <c r="H31" i="5"/>
  <c r="O27" i="5" s="1"/>
  <c r="G31" i="5"/>
  <c r="K27" i="5"/>
  <c r="H26" i="5"/>
  <c r="M16" i="5" s="1"/>
  <c r="G26" i="5"/>
  <c r="H15" i="5"/>
  <c r="O11" i="5" s="1"/>
  <c r="G15" i="5"/>
  <c r="K11" i="5"/>
  <c r="H10" i="5"/>
  <c r="K3" i="5" s="1"/>
  <c r="G10" i="5"/>
  <c r="K16" i="5" l="1"/>
  <c r="M170" i="5"/>
  <c r="O16" i="5"/>
  <c r="O115" i="5"/>
  <c r="O170" i="5"/>
  <c r="M144" i="5"/>
  <c r="H162" i="5"/>
  <c r="M162" i="5" s="1"/>
  <c r="M3" i="5"/>
  <c r="O3" i="5"/>
  <c r="M27" i="5"/>
  <c r="M60" i="5"/>
  <c r="M179" i="5"/>
  <c r="M11" i="5"/>
  <c r="O104" i="5"/>
  <c r="O137" i="5"/>
  <c r="O144" i="5"/>
  <c r="M163" i="5"/>
  <c r="K14" i="7"/>
  <c r="O14" i="7"/>
  <c r="M21" i="7"/>
  <c r="K17" i="7"/>
  <c r="O28" i="7"/>
  <c r="H31" i="7"/>
  <c r="K31" i="7" s="1"/>
  <c r="K7" i="7"/>
  <c r="K3" i="7"/>
  <c r="O7" i="7"/>
  <c r="K10" i="7"/>
  <c r="H77" i="5"/>
  <c r="O77" i="5" s="1"/>
  <c r="M78" i="5"/>
  <c r="K83" i="5"/>
  <c r="M95" i="5"/>
  <c r="K104" i="5"/>
  <c r="M110" i="5"/>
  <c r="K115" i="5"/>
  <c r="M120" i="5"/>
  <c r="K137" i="5"/>
  <c r="K144" i="5"/>
  <c r="L199" i="5"/>
  <c r="M3" i="7"/>
  <c r="M10" i="7"/>
  <c r="M17" i="7"/>
  <c r="K25" i="7"/>
  <c r="O78" i="5"/>
  <c r="O95" i="5"/>
  <c r="O110" i="5"/>
  <c r="O120" i="5"/>
  <c r="O152" i="5"/>
  <c r="O183" i="5"/>
  <c r="O187" i="5"/>
  <c r="D199" i="5"/>
  <c r="N199" i="5"/>
  <c r="O3" i="7"/>
  <c r="O10" i="7"/>
  <c r="O17" i="7"/>
  <c r="M25" i="7"/>
  <c r="O68" i="5"/>
  <c r="K152" i="5"/>
  <c r="H182" i="5"/>
  <c r="O182" i="5" s="1"/>
  <c r="O191" i="5"/>
  <c r="O194" i="5"/>
  <c r="J199" i="5"/>
  <c r="K21" i="7"/>
  <c r="K28" i="7"/>
  <c r="H190" i="5"/>
  <c r="H198" i="5"/>
  <c r="K183" i="5"/>
  <c r="K187" i="5"/>
  <c r="K191" i="5"/>
  <c r="K194" i="5"/>
  <c r="K162" i="5" l="1"/>
  <c r="O162" i="5"/>
  <c r="M31" i="7"/>
  <c r="O31" i="7"/>
  <c r="M182" i="5"/>
  <c r="M77" i="5"/>
  <c r="K182" i="5"/>
  <c r="K77" i="5"/>
  <c r="O190" i="5"/>
  <c r="M190" i="5"/>
  <c r="K190" i="5"/>
  <c r="H199" i="5"/>
  <c r="O198" i="5"/>
  <c r="M198" i="5"/>
  <c r="K198" i="5"/>
  <c r="O199" i="5" l="1"/>
  <c r="M199" i="5"/>
  <c r="K199" i="5"/>
  <c r="I20" i="6" l="1"/>
  <c r="I19" i="6"/>
  <c r="I18" i="6"/>
  <c r="I17" i="6"/>
  <c r="I22" i="6" s="1"/>
  <c r="I23" i="6" s="1"/>
  <c r="I7" i="6"/>
  <c r="H7" i="6"/>
  <c r="H14" i="6"/>
  <c r="H11" i="6"/>
  <c r="I5" i="6"/>
  <c r="H5" i="6"/>
  <c r="H23" i="6" l="1"/>
</calcChain>
</file>

<file path=xl/sharedStrings.xml><?xml version="1.0" encoding="utf-8"?>
<sst xmlns="http://schemas.openxmlformats.org/spreadsheetml/2006/main" count="950" uniqueCount="347">
  <si>
    <t>Sr. No.</t>
  </si>
  <si>
    <t>Variety</t>
  </si>
  <si>
    <t>LOT NO.</t>
  </si>
  <si>
    <t>Remarks</t>
  </si>
  <si>
    <t>11E</t>
  </si>
  <si>
    <t>Jamli 2</t>
  </si>
  <si>
    <t>Ghasiyaram Yadav</t>
  </si>
  <si>
    <t>Jamli 4</t>
  </si>
  <si>
    <t xml:space="preserve">Pacheda </t>
  </si>
  <si>
    <t>Sirgidi</t>
  </si>
  <si>
    <t>5A</t>
  </si>
  <si>
    <t>Redtip</t>
  </si>
  <si>
    <t>Jhalkhamariya 1</t>
  </si>
  <si>
    <t>Vinod Kumar Sahu</t>
  </si>
  <si>
    <t>Jamli 3</t>
  </si>
  <si>
    <t>Std Acre</t>
  </si>
  <si>
    <t>Productivity Total Qty</t>
  </si>
  <si>
    <t>Male</t>
  </si>
  <si>
    <t>Okra</t>
  </si>
  <si>
    <t>Maize</t>
  </si>
  <si>
    <t>Total</t>
  </si>
  <si>
    <t>Grand Total</t>
  </si>
  <si>
    <t>Acre</t>
  </si>
  <si>
    <t>Remaks</t>
  </si>
  <si>
    <t>Grand Total Yearly</t>
  </si>
  <si>
    <t>Season</t>
  </si>
  <si>
    <t>Female</t>
  </si>
  <si>
    <t>Total Productiivity</t>
  </si>
  <si>
    <t>Summary  Rabi 2021-22</t>
  </si>
  <si>
    <t xml:space="preserve"> </t>
  </si>
  <si>
    <t>Sr. NO</t>
  </si>
  <si>
    <t>Farm Name</t>
  </si>
  <si>
    <t>Farmer Name</t>
  </si>
  <si>
    <t>SPC</t>
  </si>
  <si>
    <t>NOB</t>
  </si>
  <si>
    <t>Qty</t>
  </si>
  <si>
    <t>GP %</t>
  </si>
  <si>
    <t>%</t>
  </si>
  <si>
    <t>GP 99.30 To 99.49 Qty. in Kgs</t>
  </si>
  <si>
    <t>Below 99.30 % Qty in Kgs</t>
  </si>
  <si>
    <t>AK003*AK004</t>
  </si>
  <si>
    <t>Jamli 04</t>
  </si>
  <si>
    <t>Duman Singh Chandrakar</t>
  </si>
  <si>
    <t>Ak007*AK008</t>
  </si>
  <si>
    <t>U32780</t>
  </si>
  <si>
    <t>U32781</t>
  </si>
  <si>
    <t>U32782</t>
  </si>
  <si>
    <t>U32780/2</t>
  </si>
  <si>
    <t>U32770</t>
  </si>
  <si>
    <t>U32771</t>
  </si>
  <si>
    <t>U32772</t>
  </si>
  <si>
    <t>U32773</t>
  </si>
  <si>
    <t>U32774</t>
  </si>
  <si>
    <t>U32775</t>
  </si>
  <si>
    <t>U32776</t>
  </si>
  <si>
    <t>U32777</t>
  </si>
  <si>
    <t>U32778</t>
  </si>
  <si>
    <t>U32779</t>
  </si>
  <si>
    <t>U32796</t>
  </si>
  <si>
    <t>U32797</t>
  </si>
  <si>
    <t>U32798</t>
  </si>
  <si>
    <t>U32799</t>
  </si>
  <si>
    <t>U32800</t>
  </si>
  <si>
    <t>U32801</t>
  </si>
  <si>
    <t>U32802</t>
  </si>
  <si>
    <t>U32803</t>
  </si>
  <si>
    <t>U32804</t>
  </si>
  <si>
    <t>U32805</t>
  </si>
  <si>
    <t>U32806</t>
  </si>
  <si>
    <t>U32807</t>
  </si>
  <si>
    <t>U32808</t>
  </si>
  <si>
    <t>Ghasiya Ram Yadav</t>
  </si>
  <si>
    <t>U32783</t>
  </si>
  <si>
    <t>U32784</t>
  </si>
  <si>
    <t>U32785</t>
  </si>
  <si>
    <t>U32786</t>
  </si>
  <si>
    <t>U32787</t>
  </si>
  <si>
    <t>U32788</t>
  </si>
  <si>
    <t>U32789</t>
  </si>
  <si>
    <t>U32790</t>
  </si>
  <si>
    <t>U32791</t>
  </si>
  <si>
    <t>U32792</t>
  </si>
  <si>
    <t>U32793</t>
  </si>
  <si>
    <t>U32794</t>
  </si>
  <si>
    <t>U32795</t>
  </si>
  <si>
    <t>Jhalkhamariya 02</t>
  </si>
  <si>
    <t>Amit kumar Sahu</t>
  </si>
  <si>
    <t>U32971</t>
  </si>
  <si>
    <t>U32972</t>
  </si>
  <si>
    <t>U32973</t>
  </si>
  <si>
    <t>U32974</t>
  </si>
  <si>
    <t>Hemant kuamar Chandrakar</t>
  </si>
  <si>
    <t>AK005*AK006</t>
  </si>
  <si>
    <t>U33864</t>
  </si>
  <si>
    <t>U33864/2</t>
  </si>
  <si>
    <t>U33865</t>
  </si>
  <si>
    <t>U33866</t>
  </si>
  <si>
    <t>U33867</t>
  </si>
  <si>
    <t>U33868</t>
  </si>
  <si>
    <t>Updesh kumar Sahu</t>
  </si>
  <si>
    <t>U33854</t>
  </si>
  <si>
    <t>U33855</t>
  </si>
  <si>
    <t>U33856</t>
  </si>
  <si>
    <t>U33857</t>
  </si>
  <si>
    <t>U33858</t>
  </si>
  <si>
    <t>U33859</t>
  </si>
  <si>
    <t>U33860</t>
  </si>
  <si>
    <t>U33861</t>
  </si>
  <si>
    <t>U33872</t>
  </si>
  <si>
    <t>U33873</t>
  </si>
  <si>
    <t>Gaurkheda 02</t>
  </si>
  <si>
    <t>Harish Swarnakar</t>
  </si>
  <si>
    <t>AK015*AK016</t>
  </si>
  <si>
    <t>U33490</t>
  </si>
  <si>
    <t>U33491</t>
  </si>
  <si>
    <t>U33487</t>
  </si>
  <si>
    <t>U33488</t>
  </si>
  <si>
    <t>U33489</t>
  </si>
  <si>
    <t xml:space="preserve"> Sub Total </t>
  </si>
  <si>
    <t>S.No.</t>
  </si>
  <si>
    <t xml:space="preserve">Location </t>
  </si>
  <si>
    <t xml:space="preserve">Farmer Name </t>
  </si>
  <si>
    <t>SP Code F*M</t>
  </si>
  <si>
    <t xml:space="preserve">NO. OF BAGS </t>
  </si>
  <si>
    <t>QTY</t>
  </si>
  <si>
    <t xml:space="preserve">REMARKS </t>
  </si>
  <si>
    <t>AK297 X AK298</t>
  </si>
  <si>
    <t>U38880</t>
  </si>
  <si>
    <t>AK278</t>
  </si>
  <si>
    <t>U38883</t>
  </si>
  <si>
    <t>U38884</t>
  </si>
  <si>
    <t>GOT</t>
  </si>
  <si>
    <t>AK279</t>
  </si>
  <si>
    <t>U38885</t>
  </si>
  <si>
    <t>AK291 X AK292</t>
  </si>
  <si>
    <t>U39339</t>
  </si>
  <si>
    <t>AK280</t>
  </si>
  <si>
    <t>U39341</t>
  </si>
  <si>
    <t>U39342</t>
  </si>
  <si>
    <t>U39343</t>
  </si>
  <si>
    <t>U39344</t>
  </si>
  <si>
    <t>U39345</t>
  </si>
  <si>
    <t>U39340</t>
  </si>
  <si>
    <t>U39345/2</t>
  </si>
  <si>
    <t>Bhilai 1</t>
  </si>
  <si>
    <t>Seema Sahu</t>
  </si>
  <si>
    <t>U32823</t>
  </si>
  <si>
    <t>U32824</t>
  </si>
  <si>
    <t>U32825</t>
  </si>
  <si>
    <t>U32826</t>
  </si>
  <si>
    <t>U32827</t>
  </si>
  <si>
    <t>U32828</t>
  </si>
  <si>
    <t>U32829</t>
  </si>
  <si>
    <t>Khapri 2</t>
  </si>
  <si>
    <t>Devendra kumar Sharma</t>
  </si>
  <si>
    <t>U32832</t>
  </si>
  <si>
    <t>U33045</t>
  </si>
  <si>
    <t>U32830</t>
  </si>
  <si>
    <t>U32831</t>
  </si>
  <si>
    <t>Tamaseoni 1</t>
  </si>
  <si>
    <t>Shyam lal Sahu</t>
  </si>
  <si>
    <t>U32809</t>
  </si>
  <si>
    <t>U32810</t>
  </si>
  <si>
    <t>U32811</t>
  </si>
  <si>
    <t>U32812</t>
  </si>
  <si>
    <t>U32813</t>
  </si>
  <si>
    <t>U32814</t>
  </si>
  <si>
    <t>U32815</t>
  </si>
  <si>
    <t>Tamaseoni 2</t>
  </si>
  <si>
    <t>Chatrapal Sahu</t>
  </si>
  <si>
    <t>U32816</t>
  </si>
  <si>
    <t>U32817</t>
  </si>
  <si>
    <t>U32818</t>
  </si>
  <si>
    <t>U32819</t>
  </si>
  <si>
    <t>U32820</t>
  </si>
  <si>
    <t>U32821</t>
  </si>
  <si>
    <t>U32822</t>
  </si>
  <si>
    <t>U33005</t>
  </si>
  <si>
    <t>Chorbhatti</t>
  </si>
  <si>
    <t>Vijay Laxmi Chandrakar</t>
  </si>
  <si>
    <t>U32954</t>
  </si>
  <si>
    <t>U32955</t>
  </si>
  <si>
    <t>U32956</t>
  </si>
  <si>
    <t>U32957</t>
  </si>
  <si>
    <t>U32958</t>
  </si>
  <si>
    <t>U32959</t>
  </si>
  <si>
    <t>U32960</t>
  </si>
  <si>
    <t>U32961</t>
  </si>
  <si>
    <t>U32962</t>
  </si>
  <si>
    <t>U32963</t>
  </si>
  <si>
    <t>U32964</t>
  </si>
  <si>
    <t>Kumhari 02</t>
  </si>
  <si>
    <t>Santosh kumar Sahu</t>
  </si>
  <si>
    <t>U32996</t>
  </si>
  <si>
    <t>U32997</t>
  </si>
  <si>
    <t>U32998</t>
  </si>
  <si>
    <t>U32999</t>
  </si>
  <si>
    <t>U33000</t>
  </si>
  <si>
    <t>U33001</t>
  </si>
  <si>
    <t>U33002</t>
  </si>
  <si>
    <t>U33003</t>
  </si>
  <si>
    <t>Kumhari 01</t>
  </si>
  <si>
    <t>Asha Ram Sahu</t>
  </si>
  <si>
    <t>U33015</t>
  </si>
  <si>
    <t>U33016</t>
  </si>
  <si>
    <t>U33017</t>
  </si>
  <si>
    <t>U33018</t>
  </si>
  <si>
    <t>U33019</t>
  </si>
  <si>
    <t>Arang</t>
  </si>
  <si>
    <t>Rekha Gupta</t>
  </si>
  <si>
    <t>U33020</t>
  </si>
  <si>
    <t>U33021</t>
  </si>
  <si>
    <t>U33022</t>
  </si>
  <si>
    <t>U33291</t>
  </si>
  <si>
    <t>U33039</t>
  </si>
  <si>
    <t>U33040</t>
  </si>
  <si>
    <t>U33041</t>
  </si>
  <si>
    <t>U33042</t>
  </si>
  <si>
    <t>Paraskol 05</t>
  </si>
  <si>
    <t>Balram Chandrakar</t>
  </si>
  <si>
    <t>U32976</t>
  </si>
  <si>
    <t>U32977</t>
  </si>
  <si>
    <t>U32978</t>
  </si>
  <si>
    <t>U32979</t>
  </si>
  <si>
    <t>U32980</t>
  </si>
  <si>
    <t>U32981</t>
  </si>
  <si>
    <t>U32983</t>
  </si>
  <si>
    <t>U32984</t>
  </si>
  <si>
    <t>U32985</t>
  </si>
  <si>
    <t>U32986</t>
  </si>
  <si>
    <t>U32987</t>
  </si>
  <si>
    <t>U32988</t>
  </si>
  <si>
    <t>U32989</t>
  </si>
  <si>
    <t>U32976/2</t>
  </si>
  <si>
    <t>Gaurkheda 01</t>
  </si>
  <si>
    <t>Angad lal Chandrakar</t>
  </si>
  <si>
    <t>U32966</t>
  </si>
  <si>
    <t>U32966/2</t>
  </si>
  <si>
    <t>U32967</t>
  </si>
  <si>
    <t>U32968</t>
  </si>
  <si>
    <t>U32969</t>
  </si>
  <si>
    <t>U32970</t>
  </si>
  <si>
    <t>Bhilai 2</t>
  </si>
  <si>
    <t>Kiran Sahu</t>
  </si>
  <si>
    <t>U33023</t>
  </si>
  <si>
    <t>U33024</t>
  </si>
  <si>
    <t>U33025</t>
  </si>
  <si>
    <t>U33026</t>
  </si>
  <si>
    <t>U33027</t>
  </si>
  <si>
    <t>U33028</t>
  </si>
  <si>
    <t>U33028/2</t>
  </si>
  <si>
    <t>Khapri 1</t>
  </si>
  <si>
    <t>Tirith Ram Sahu</t>
  </si>
  <si>
    <t>U33030</t>
  </si>
  <si>
    <t>U33031</t>
  </si>
  <si>
    <t>U33032</t>
  </si>
  <si>
    <t>U33033</t>
  </si>
  <si>
    <t>U33034</t>
  </si>
  <si>
    <t>U33035</t>
  </si>
  <si>
    <t>U33036</t>
  </si>
  <si>
    <t>U33037</t>
  </si>
  <si>
    <t>U33038</t>
  </si>
  <si>
    <t>Paraskol 1</t>
  </si>
  <si>
    <t>Lekeshwar Sahu</t>
  </si>
  <si>
    <t>AK011*AK012</t>
  </si>
  <si>
    <t>U33178</t>
  </si>
  <si>
    <t>U33178/2</t>
  </si>
  <si>
    <t>U33179</t>
  </si>
  <si>
    <t>Paraskol 04</t>
  </si>
  <si>
    <t>Basant kumar Chandrakar</t>
  </si>
  <si>
    <t>U33180</t>
  </si>
  <si>
    <t>U33180/2</t>
  </si>
  <si>
    <t>Sorid</t>
  </si>
  <si>
    <t>Purusottam Sahu</t>
  </si>
  <si>
    <t>U33562</t>
  </si>
  <si>
    <t>U33563</t>
  </si>
  <si>
    <t>U33564</t>
  </si>
  <si>
    <t>Nilkanth Sahu</t>
  </si>
  <si>
    <t>U34014</t>
  </si>
  <si>
    <t>U34015</t>
  </si>
  <si>
    <t>Somesh Kumar Chandrakar</t>
  </si>
  <si>
    <t>U34007</t>
  </si>
  <si>
    <t>U34008</t>
  </si>
  <si>
    <t>U34009</t>
  </si>
  <si>
    <t>Gaurkheda</t>
  </si>
  <si>
    <t>Jagdish Yadav</t>
  </si>
  <si>
    <t>U34028</t>
  </si>
  <si>
    <t>U34029</t>
  </si>
  <si>
    <t>Lingadih</t>
  </si>
  <si>
    <t>Kamta Avade</t>
  </si>
  <si>
    <t>U33292</t>
  </si>
  <si>
    <t>U33293</t>
  </si>
  <si>
    <t>U33294</t>
  </si>
  <si>
    <t>Gaboud</t>
  </si>
  <si>
    <t>Punaram Diwan</t>
  </si>
  <si>
    <t>U34046</t>
  </si>
  <si>
    <t>U34047</t>
  </si>
  <si>
    <t>U34048</t>
  </si>
  <si>
    <t xml:space="preserve">Rem Bai </t>
  </si>
  <si>
    <t>U34042</t>
  </si>
  <si>
    <t>U34043</t>
  </si>
  <si>
    <t>Kirtan Diwan</t>
  </si>
  <si>
    <t>U34044</t>
  </si>
  <si>
    <t>U34045</t>
  </si>
  <si>
    <t xml:space="preserve">Grand Total </t>
  </si>
  <si>
    <t>JAMLI 1</t>
  </si>
  <si>
    <t>KHEMRAM YADAV</t>
  </si>
  <si>
    <t>AK105</t>
  </si>
  <si>
    <t>U32848</t>
  </si>
  <si>
    <t>U32849</t>
  </si>
  <si>
    <t>U32850</t>
  </si>
  <si>
    <t>Grand Total Maize</t>
  </si>
  <si>
    <t/>
  </si>
  <si>
    <t>Angad Lal Chandrakar</t>
  </si>
  <si>
    <t>Jhalkhamariya 2</t>
  </si>
  <si>
    <t>Amit Kumar Sahu</t>
  </si>
  <si>
    <t>Kharif 202</t>
  </si>
  <si>
    <t>Grand Total Paddy</t>
  </si>
  <si>
    <t>Jamli 1</t>
  </si>
  <si>
    <t>AK520</t>
  </si>
  <si>
    <t>U37656</t>
  </si>
  <si>
    <t xml:space="preserve">Sub Total </t>
  </si>
  <si>
    <t>AK723</t>
  </si>
  <si>
    <t>U40550</t>
  </si>
  <si>
    <t>U40551</t>
  </si>
  <si>
    <t>Grand Total Veg.</t>
  </si>
  <si>
    <t>Crop</t>
  </si>
  <si>
    <t>Paddy</t>
  </si>
  <si>
    <t>Bs Seeds</t>
  </si>
  <si>
    <t xml:space="preserve"> Rabi 2021-22</t>
  </si>
  <si>
    <t>Rabi 2021-22</t>
  </si>
  <si>
    <t xml:space="preserve">R line Male </t>
  </si>
  <si>
    <t>NEW</t>
  </si>
  <si>
    <t xml:space="preserve">5A Farmer </t>
  </si>
  <si>
    <t>Vegatable</t>
  </si>
  <si>
    <t>BS Seeds</t>
  </si>
  <si>
    <t>BS seeds</t>
  </si>
  <si>
    <t>Kharif Season 2022</t>
  </si>
  <si>
    <t xml:space="preserve">201.02 Acre </t>
  </si>
  <si>
    <t xml:space="preserve">GP 99.50 To 100 % Qty in Kgs </t>
  </si>
  <si>
    <t>Khemram Yadav</t>
  </si>
  <si>
    <t>GP 99.50 To  100 % Qty in KGs</t>
  </si>
  <si>
    <t>Rabi 21-22</t>
  </si>
  <si>
    <t xml:space="preserve">  </t>
  </si>
  <si>
    <t>Kharif 2022</t>
  </si>
  <si>
    <t>Female-2</t>
  </si>
  <si>
    <t>Female-4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</si>
</sst>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7030A0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name val="Calibri"/>
      <family val="2"/>
      <scheme val="minor"/>
    </font>
    <font>
      <sz val="10"/>
      <name val="Times New Roman"/>
      <family val="1"/>
    </font>
    <font>
      <b/>
      <sz val="10"/>
      <name val="Calibri"/>
      <family val="2"/>
      <scheme val="minor"/>
    </font>
    <font>
      <sz val="9"/>
      <name val="Arial"/>
      <family val="2"/>
    </font>
    <font>
      <sz val="11"/>
      <color rgb="FF000000"/>
      <name val="Cambria"/>
      <family val="1"/>
      <scheme val="major"/>
    </font>
    <font>
      <sz val="11"/>
      <name val="Cambria"/>
      <family val="1"/>
      <scheme val="maj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00206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6FE92B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14" fillId="0" borderId="0"/>
    <xf numFmtId="164" fontId="7" fillId="0" borderId="0" applyFont="0" applyFill="0" applyBorder="0" applyAlignment="0" applyProtection="0"/>
  </cellStyleXfs>
  <cellXfs count="28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0" fontId="0" fillId="0" borderId="5" xfId="0" applyBorder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2" borderId="19" xfId="0" applyFont="1" applyFill="1" applyBorder="1" applyAlignment="1">
      <alignment vertical="center"/>
    </xf>
    <xf numFmtId="0" fontId="1" fillId="2" borderId="20" xfId="0" applyFont="1" applyFill="1" applyBorder="1" applyAlignment="1">
      <alignment horizontal="center" vertical="center"/>
    </xf>
    <xf numFmtId="2" fontId="1" fillId="2" borderId="21" xfId="0" applyNumberFormat="1" applyFont="1" applyFill="1" applyBorder="1" applyAlignment="1">
      <alignment horizontal="center" vertical="center"/>
    </xf>
    <xf numFmtId="2" fontId="1" fillId="2" borderId="22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1" fillId="0" borderId="5" xfId="0" applyNumberFormat="1" applyFont="1" applyBorder="1" applyAlignment="1">
      <alignment horizontal="right" vertical="center"/>
    </xf>
    <xf numFmtId="2" fontId="1" fillId="2" borderId="5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2" fontId="8" fillId="0" borderId="5" xfId="0" applyNumberFormat="1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10" fontId="10" fillId="2" borderId="5" xfId="0" applyNumberFormat="1" applyFont="1" applyFill="1" applyBorder="1" applyAlignment="1">
      <alignment horizontal="right" vertical="center"/>
    </xf>
    <xf numFmtId="2" fontId="11" fillId="4" borderId="5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1" fillId="2" borderId="5" xfId="0" applyFont="1" applyFill="1" applyBorder="1" applyAlignment="1">
      <alignment horizontal="center"/>
    </xf>
    <xf numFmtId="2" fontId="0" fillId="2" borderId="5" xfId="0" applyNumberFormat="1" applyFill="1" applyBorder="1" applyAlignment="1">
      <alignment horizontal="right" vertical="center"/>
    </xf>
    <xf numFmtId="10" fontId="9" fillId="2" borderId="5" xfId="0" applyNumberFormat="1" applyFont="1" applyFill="1" applyBorder="1" applyAlignment="1">
      <alignment horizontal="right" vertical="center"/>
    </xf>
    <xf numFmtId="2" fontId="8" fillId="2" borderId="5" xfId="0" applyNumberFormat="1" applyFont="1" applyFill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2" fontId="1" fillId="4" borderId="5" xfId="0" applyNumberFormat="1" applyFont="1" applyFill="1" applyBorder="1" applyAlignment="1">
      <alignment horizontal="right" vertical="center"/>
    </xf>
    <xf numFmtId="2" fontId="8" fillId="4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2" fontId="0" fillId="4" borderId="5" xfId="0" applyNumberFormat="1" applyFill="1" applyBorder="1" applyAlignment="1">
      <alignment horizontal="right" vertical="center"/>
    </xf>
    <xf numFmtId="2" fontId="11" fillId="2" borderId="5" xfId="0" applyNumberFormat="1" applyFont="1" applyFill="1" applyBorder="1" applyAlignment="1">
      <alignment horizontal="right" vertical="center"/>
    </xf>
    <xf numFmtId="2" fontId="15" fillId="2" borderId="5" xfId="0" applyNumberFormat="1" applyFont="1" applyFill="1" applyBorder="1" applyAlignment="1">
      <alignment horizontal="right" vertical="center"/>
    </xf>
    <xf numFmtId="2" fontId="0" fillId="0" borderId="5" xfId="0" applyNumberFormat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0" fontId="1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" fontId="16" fillId="9" borderId="5" xfId="2" applyNumberFormat="1" applyFont="1" applyFill="1" applyBorder="1" applyAlignment="1" applyProtection="1">
      <alignment horizontal="center" vertical="center" wrapText="1"/>
      <protection hidden="1"/>
    </xf>
    <xf numFmtId="0" fontId="17" fillId="0" borderId="5" xfId="0" applyFon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1" fontId="18" fillId="0" borderId="5" xfId="2" applyNumberFormat="1" applyFont="1" applyBorder="1" applyAlignment="1" applyProtection="1">
      <alignment horizontal="center" vertical="center" wrapText="1"/>
      <protection hidden="1"/>
    </xf>
    <xf numFmtId="0" fontId="8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left" vertical="center"/>
    </xf>
    <xf numFmtId="2" fontId="1" fillId="4" borderId="5" xfId="0" applyNumberFormat="1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2" fontId="12" fillId="0" borderId="5" xfId="0" applyNumberFormat="1" applyFont="1" applyBorder="1" applyAlignment="1">
      <alignment horizontal="right" vertical="top"/>
    </xf>
    <xf numFmtId="2" fontId="1" fillId="2" borderId="5" xfId="0" applyNumberFormat="1" applyFont="1" applyFill="1" applyBorder="1" applyAlignment="1">
      <alignment horizontal="right"/>
    </xf>
    <xf numFmtId="2" fontId="19" fillId="0" borderId="5" xfId="0" applyNumberFormat="1" applyFont="1" applyBorder="1" applyAlignment="1">
      <alignment horizontal="right" vertical="center"/>
    </xf>
    <xf numFmtId="0" fontId="1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2" fontId="11" fillId="2" borderId="5" xfId="0" applyNumberFormat="1" applyFont="1" applyFill="1" applyBorder="1" applyAlignment="1">
      <alignment horizontal="center" vertical="center" wrapText="1"/>
    </xf>
    <xf numFmtId="0" fontId="0" fillId="4" borderId="5" xfId="0" applyFill="1" applyBorder="1"/>
    <xf numFmtId="10" fontId="9" fillId="4" borderId="5" xfId="0" applyNumberFormat="1" applyFont="1" applyFill="1" applyBorder="1" applyAlignment="1">
      <alignment horizontal="right" vertical="center"/>
    </xf>
    <xf numFmtId="0" fontId="11" fillId="2" borderId="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2" fontId="8" fillId="0" borderId="5" xfId="0" applyNumberFormat="1" applyFont="1" applyBorder="1" applyAlignment="1">
      <alignment vertical="center" wrapText="1"/>
    </xf>
    <xf numFmtId="2" fontId="2" fillId="2" borderId="5" xfId="0" applyNumberFormat="1" applyFont="1" applyFill="1" applyBorder="1" applyAlignment="1">
      <alignment horizontal="right" vertical="center"/>
    </xf>
    <xf numFmtId="2" fontId="0" fillId="0" borderId="5" xfId="0" applyNumberFormat="1" applyBorder="1" applyAlignment="1">
      <alignment horizontal="center"/>
    </xf>
    <xf numFmtId="2" fontId="3" fillId="2" borderId="5" xfId="0" applyNumberFormat="1" applyFont="1" applyFill="1" applyBorder="1" applyAlignment="1">
      <alignment horizontal="right" vertical="center"/>
    </xf>
    <xf numFmtId="2" fontId="0" fillId="2" borderId="5" xfId="0" applyNumberFormat="1" applyFill="1" applyBorder="1" applyAlignment="1">
      <alignment horizontal="center" vertical="center"/>
    </xf>
    <xf numFmtId="2" fontId="0" fillId="4" borderId="5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>
      <alignment vertical="center"/>
    </xf>
    <xf numFmtId="2" fontId="1" fillId="4" borderId="5" xfId="0" applyNumberFormat="1" applyFont="1" applyFill="1" applyBorder="1" applyAlignment="1">
      <alignment vertical="center"/>
    </xf>
    <xf numFmtId="2" fontId="1" fillId="4" borderId="6" xfId="0" applyNumberFormat="1" applyFont="1" applyFill="1" applyBorder="1" applyAlignment="1">
      <alignment horizontal="right" vertical="center"/>
    </xf>
    <xf numFmtId="0" fontId="0" fillId="4" borderId="6" xfId="0" applyFill="1" applyBorder="1"/>
    <xf numFmtId="0" fontId="1" fillId="4" borderId="6" xfId="0" applyFont="1" applyFill="1" applyBorder="1" applyAlignment="1">
      <alignment vertical="center"/>
    </xf>
    <xf numFmtId="10" fontId="9" fillId="4" borderId="6" xfId="0" applyNumberFormat="1" applyFont="1" applyFill="1" applyBorder="1" applyAlignment="1">
      <alignment horizontal="right" vertical="center"/>
    </xf>
    <xf numFmtId="2" fontId="11" fillId="4" borderId="6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0" fillId="0" borderId="0" xfId="0" applyAlignment="1">
      <alignment horizontal="center"/>
    </xf>
    <xf numFmtId="10" fontId="9" fillId="2" borderId="5" xfId="0" applyNumberFormat="1" applyFont="1" applyFill="1" applyBorder="1" applyAlignment="1">
      <alignment horizontal="center" vertical="center"/>
    </xf>
    <xf numFmtId="2" fontId="4" fillId="4" borderId="5" xfId="0" applyNumberFormat="1" applyFont="1" applyFill="1" applyBorder="1" applyAlignment="1">
      <alignment horizontal="right" vertical="center"/>
    </xf>
    <xf numFmtId="0" fontId="4" fillId="4" borderId="5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4" fillId="4" borderId="5" xfId="0" applyFont="1" applyFill="1" applyBorder="1" applyAlignment="1">
      <alignment horizontal="right" vertical="center"/>
    </xf>
    <xf numFmtId="2" fontId="4" fillId="4" borderId="5" xfId="0" applyNumberFormat="1" applyFont="1" applyFill="1" applyBorder="1" applyAlignment="1">
      <alignment horizontal="center" vertical="center"/>
    </xf>
    <xf numFmtId="10" fontId="4" fillId="4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/>
    </xf>
    <xf numFmtId="0" fontId="4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/>
    <xf numFmtId="2" fontId="4" fillId="11" borderId="2" xfId="0" applyNumberFormat="1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vertical="center"/>
    </xf>
    <xf numFmtId="0" fontId="4" fillId="11" borderId="32" xfId="0" applyFont="1" applyFill="1" applyBorder="1" applyAlignment="1">
      <alignment vertical="center"/>
    </xf>
    <xf numFmtId="2" fontId="4" fillId="11" borderId="2" xfId="0" applyNumberFormat="1" applyFont="1" applyFill="1" applyBorder="1" applyAlignment="1">
      <alignment horizontal="right" vertical="center"/>
    </xf>
    <xf numFmtId="0" fontId="4" fillId="11" borderId="2" xfId="0" applyFont="1" applyFill="1" applyBorder="1" applyAlignment="1">
      <alignment horizontal="center" vertical="center"/>
    </xf>
    <xf numFmtId="10" fontId="4" fillId="11" borderId="2" xfId="0" applyNumberFormat="1" applyFont="1" applyFill="1" applyBorder="1" applyAlignment="1">
      <alignment horizontal="center" vertical="center"/>
    </xf>
    <xf numFmtId="0" fontId="13" fillId="11" borderId="3" xfId="0" applyFont="1" applyFill="1" applyBorder="1" applyAlignment="1">
      <alignment horizontal="center" vertical="center" wrapText="1"/>
    </xf>
    <xf numFmtId="2" fontId="0" fillId="0" borderId="5" xfId="0" applyNumberFormat="1" applyBorder="1"/>
    <xf numFmtId="0" fontId="8" fillId="0" borderId="5" xfId="0" applyFont="1" applyBorder="1" applyAlignment="1">
      <alignment horizontal="center" vertical="center" wrapText="1"/>
    </xf>
    <xf numFmtId="1" fontId="0" fillId="0" borderId="5" xfId="0" applyNumberFormat="1" applyBorder="1"/>
    <xf numFmtId="0" fontId="0" fillId="0" borderId="4" xfId="0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11" borderId="5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vertical="center"/>
    </xf>
    <xf numFmtId="165" fontId="4" fillId="11" borderId="5" xfId="0" applyNumberFormat="1" applyFont="1" applyFill="1" applyBorder="1" applyAlignment="1">
      <alignment vertical="center"/>
    </xf>
    <xf numFmtId="0" fontId="4" fillId="11" borderId="5" xfId="0" applyFont="1" applyFill="1" applyBorder="1" applyAlignment="1">
      <alignment horizontal="right" vertical="center"/>
    </xf>
    <xf numFmtId="10" fontId="6" fillId="11" borderId="5" xfId="0" applyNumberFormat="1" applyFont="1" applyFill="1" applyBorder="1" applyAlignment="1">
      <alignment horizontal="center" vertical="center"/>
    </xf>
    <xf numFmtId="0" fontId="20" fillId="11" borderId="5" xfId="0" applyFont="1" applyFill="1" applyBorder="1" applyAlignment="1">
      <alignment horizontal="center" vertical="center" wrapText="1"/>
    </xf>
    <xf numFmtId="2" fontId="4" fillId="11" borderId="5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22" fillId="0" borderId="5" xfId="0" applyFont="1" applyBorder="1" applyAlignment="1">
      <alignment vertical="center"/>
    </xf>
    <xf numFmtId="2" fontId="0" fillId="5" borderId="5" xfId="0" applyNumberFormat="1" applyFill="1" applyBorder="1" applyAlignment="1">
      <alignment horizontal="center" vertical="center"/>
    </xf>
    <xf numFmtId="0" fontId="22" fillId="5" borderId="5" xfId="0" applyFont="1" applyFill="1" applyBorder="1" applyAlignment="1">
      <alignment vertical="center"/>
    </xf>
    <xf numFmtId="0" fontId="0" fillId="5" borderId="5" xfId="0" applyFill="1" applyBorder="1" applyAlignment="1">
      <alignment horizontal="center" vertical="center"/>
    </xf>
    <xf numFmtId="2" fontId="1" fillId="5" borderId="5" xfId="0" applyNumberFormat="1" applyFont="1" applyFill="1" applyBorder="1" applyAlignment="1">
      <alignment horizontal="right" vertical="center"/>
    </xf>
    <xf numFmtId="0" fontId="6" fillId="4" borderId="5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1" fontId="0" fillId="0" borderId="5" xfId="0" applyNumberFormat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 vertical="center"/>
    </xf>
    <xf numFmtId="1" fontId="1" fillId="4" borderId="5" xfId="0" applyNumberFormat="1" applyFont="1" applyFill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1" fontId="1" fillId="5" borderId="5" xfId="0" applyNumberFormat="1" applyFont="1" applyFill="1" applyBorder="1" applyAlignment="1">
      <alignment horizontal="center" vertical="center"/>
    </xf>
    <xf numFmtId="1" fontId="2" fillId="5" borderId="5" xfId="0" applyNumberFormat="1" applyFont="1" applyFill="1" applyBorder="1" applyAlignment="1">
      <alignment horizontal="center" vertical="center"/>
    </xf>
    <xf numFmtId="1" fontId="4" fillId="4" borderId="5" xfId="0" applyNumberFormat="1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3" fillId="7" borderId="5" xfId="0" applyFont="1" applyFill="1" applyBorder="1" applyAlignment="1">
      <alignment horizontal="center" vertical="center"/>
    </xf>
    <xf numFmtId="0" fontId="0" fillId="0" borderId="18" xfId="0" applyBorder="1"/>
    <xf numFmtId="0" fontId="0" fillId="0" borderId="26" xfId="0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2" fontId="0" fillId="0" borderId="4" xfId="3" applyNumberFormat="1" applyFont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8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2" fontId="0" fillId="0" borderId="5" xfId="3" applyNumberFormat="1" applyFont="1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10" fontId="25" fillId="0" borderId="4" xfId="1" applyNumberFormat="1" applyFont="1" applyBorder="1" applyAlignment="1">
      <alignment horizontal="right" vertical="center"/>
    </xf>
    <xf numFmtId="10" fontId="25" fillId="0" borderId="5" xfId="1" applyNumberFormat="1" applyFont="1" applyBorder="1" applyAlignment="1">
      <alignment horizontal="right" vertical="center"/>
    </xf>
    <xf numFmtId="10" fontId="1" fillId="2" borderId="5" xfId="1" applyNumberFormat="1" applyFont="1" applyFill="1" applyBorder="1" applyAlignment="1">
      <alignment horizontal="right" vertical="center"/>
    </xf>
    <xf numFmtId="10" fontId="1" fillId="2" borderId="5" xfId="0" applyNumberFormat="1" applyFont="1" applyFill="1" applyBorder="1" applyAlignment="1">
      <alignment horizontal="right" vertical="center"/>
    </xf>
    <xf numFmtId="2" fontId="0" fillId="0" borderId="5" xfId="0" applyNumberFormat="1" applyBorder="1" applyAlignment="1">
      <alignment vertical="center"/>
    </xf>
    <xf numFmtId="2" fontId="1" fillId="10" borderId="5" xfId="0" applyNumberFormat="1" applyFont="1" applyFill="1" applyBorder="1" applyAlignment="1">
      <alignment horizontal="right" vertical="center"/>
    </xf>
    <xf numFmtId="10" fontId="1" fillId="10" borderId="5" xfId="1" applyNumberFormat="1" applyFont="1" applyFill="1" applyBorder="1" applyAlignment="1">
      <alignment horizontal="right" vertical="center"/>
    </xf>
    <xf numFmtId="10" fontId="1" fillId="10" borderId="5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2" fontId="1" fillId="0" borderId="8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2" fontId="1" fillId="2" borderId="21" xfId="0" applyNumberFormat="1" applyFont="1" applyFill="1" applyBorder="1" applyAlignment="1">
      <alignment horizontal="right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 vertical="center"/>
    </xf>
    <xf numFmtId="2" fontId="1" fillId="2" borderId="33" xfId="0" applyNumberFormat="1" applyFont="1" applyFill="1" applyBorder="1" applyAlignment="1">
      <alignment horizontal="center" vertical="center"/>
    </xf>
    <xf numFmtId="2" fontId="1" fillId="2" borderId="18" xfId="0" applyNumberFormat="1" applyFont="1" applyFill="1" applyBorder="1" applyAlignment="1">
      <alignment horizontal="center"/>
    </xf>
    <xf numFmtId="9" fontId="1" fillId="2" borderId="18" xfId="1" applyFont="1" applyFill="1" applyBorder="1" applyAlignment="1">
      <alignment horizontal="center" vertical="center"/>
    </xf>
    <xf numFmtId="9" fontId="1" fillId="0" borderId="18" xfId="1" applyFont="1" applyFill="1" applyBorder="1" applyAlignment="1">
      <alignment horizontal="center" vertical="center"/>
    </xf>
    <xf numFmtId="9" fontId="1" fillId="10" borderId="18" xfId="1" applyFont="1" applyFill="1" applyBorder="1" applyAlignment="1">
      <alignment horizontal="center" vertical="center"/>
    </xf>
    <xf numFmtId="2" fontId="1" fillId="12" borderId="24" xfId="0" applyNumberFormat="1" applyFont="1" applyFill="1" applyBorder="1" applyAlignment="1">
      <alignment vertical="center"/>
    </xf>
    <xf numFmtId="10" fontId="1" fillId="12" borderId="24" xfId="1" applyNumberFormat="1" applyFont="1" applyFill="1" applyBorder="1" applyAlignment="1">
      <alignment vertical="center"/>
    </xf>
    <xf numFmtId="0" fontId="1" fillId="12" borderId="22" xfId="0" applyFont="1" applyFill="1" applyBorder="1" applyAlignment="1">
      <alignment vertical="center"/>
    </xf>
    <xf numFmtId="0" fontId="1" fillId="5" borderId="26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" fillId="12" borderId="23" xfId="0" applyFont="1" applyFill="1" applyBorder="1" applyAlignment="1">
      <alignment vertical="center"/>
    </xf>
    <xf numFmtId="0" fontId="1" fillId="12" borderId="24" xfId="0" applyFont="1" applyFill="1" applyBorder="1" applyAlignment="1">
      <alignment vertical="center"/>
    </xf>
    <xf numFmtId="0" fontId="23" fillId="13" borderId="18" xfId="0" applyFont="1" applyFill="1" applyBorder="1" applyAlignment="1">
      <alignment horizontal="center" vertical="center"/>
    </xf>
    <xf numFmtId="0" fontId="1" fillId="13" borderId="0" xfId="0" applyFont="1" applyFill="1" applyAlignment="1">
      <alignment horizontal="center" vertical="center"/>
    </xf>
    <xf numFmtId="0" fontId="1" fillId="13" borderId="0" xfId="0" applyFont="1" applyFill="1" applyAlignment="1">
      <alignment horizontal="center"/>
    </xf>
    <xf numFmtId="2" fontId="1" fillId="13" borderId="0" xfId="0" applyNumberFormat="1" applyFont="1" applyFill="1" applyAlignment="1">
      <alignment horizontal="center" vertical="center"/>
    </xf>
    <xf numFmtId="2" fontId="0" fillId="13" borderId="0" xfId="0" applyNumberFormat="1" applyFill="1" applyAlignment="1">
      <alignment horizontal="center" vertical="center"/>
    </xf>
    <xf numFmtId="2" fontId="1" fillId="13" borderId="0" xfId="0" applyNumberFormat="1" applyFont="1" applyFill="1" applyAlignment="1">
      <alignment horizontal="center"/>
    </xf>
    <xf numFmtId="2" fontId="1" fillId="13" borderId="0" xfId="0" applyNumberFormat="1" applyFont="1" applyFill="1" applyAlignment="1">
      <alignment horizontal="right" vertical="center"/>
    </xf>
    <xf numFmtId="0" fontId="23" fillId="13" borderId="0" xfId="0" applyFont="1" applyFill="1" applyAlignment="1">
      <alignment horizontal="center" vertical="center"/>
    </xf>
    <xf numFmtId="0" fontId="0" fillId="13" borderId="0" xfId="0" applyFill="1" applyAlignment="1">
      <alignment horizontal="center" vertical="center"/>
    </xf>
    <xf numFmtId="2" fontId="0" fillId="13" borderId="0" xfId="0" applyNumberFormat="1" applyFill="1" applyAlignment="1">
      <alignment horizontal="center"/>
    </xf>
    <xf numFmtId="0" fontId="1" fillId="13" borderId="0" xfId="0" applyFont="1" applyFill="1" applyAlignment="1">
      <alignment vertical="center"/>
    </xf>
    <xf numFmtId="0" fontId="0" fillId="13" borderId="0" xfId="0" applyFill="1"/>
    <xf numFmtId="0" fontId="1" fillId="13" borderId="0" xfId="0" applyFont="1" applyFill="1" applyAlignment="1">
      <alignment vertical="center"/>
    </xf>
    <xf numFmtId="2" fontId="1" fillId="13" borderId="0" xfId="0" applyNumberFormat="1" applyFont="1" applyFill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12" borderId="23" xfId="0" applyFont="1" applyFill="1" applyBorder="1" applyAlignment="1">
      <alignment vertical="center"/>
    </xf>
    <xf numFmtId="0" fontId="1" fillId="12" borderId="24" xfId="0" applyFont="1" applyFill="1" applyBorder="1" applyAlignment="1">
      <alignment vertical="center"/>
    </xf>
    <xf numFmtId="2" fontId="1" fillId="12" borderId="23" xfId="0" applyNumberFormat="1" applyFont="1" applyFill="1" applyBorder="1" applyAlignment="1">
      <alignment vertical="center"/>
    </xf>
    <xf numFmtId="0" fontId="4" fillId="13" borderId="0" xfId="0" applyFont="1" applyFill="1" applyAlignment="1">
      <alignment horizontal="center" vertical="center"/>
    </xf>
    <xf numFmtId="0" fontId="5" fillId="13" borderId="0" xfId="0" applyFont="1" applyFill="1" applyAlignment="1">
      <alignment horizontal="left" vertical="center"/>
    </xf>
    <xf numFmtId="0" fontId="1" fillId="13" borderId="0" xfId="0" applyFont="1" applyFill="1" applyAlignment="1">
      <alignment horizontal="center" vertical="center"/>
    </xf>
    <xf numFmtId="0" fontId="1" fillId="13" borderId="0" xfId="0" applyFont="1" applyFill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" fillId="10" borderId="25" xfId="0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/>
    </xf>
    <xf numFmtId="10" fontId="9" fillId="0" borderId="5" xfId="0" applyNumberFormat="1" applyFont="1" applyBorder="1" applyAlignment="1">
      <alignment horizontal="right" vertical="center"/>
    </xf>
    <xf numFmtId="0" fontId="4" fillId="11" borderId="7" xfId="0" applyFont="1" applyFill="1" applyBorder="1" applyAlignment="1">
      <alignment horizontal="center" vertical="center"/>
    </xf>
    <xf numFmtId="0" fontId="4" fillId="11" borderId="9" xfId="0" applyFont="1" applyFill="1" applyBorder="1" applyAlignment="1">
      <alignment horizontal="center" vertical="center"/>
    </xf>
    <xf numFmtId="0" fontId="4" fillId="11" borderId="8" xfId="0" applyFont="1" applyFill="1" applyBorder="1" applyAlignment="1">
      <alignment horizontal="center" vertical="center"/>
    </xf>
    <xf numFmtId="2" fontId="0" fillId="0" borderId="5" xfId="0" applyNumberForma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11" borderId="29" xfId="0" applyFont="1" applyFill="1" applyBorder="1" applyAlignment="1">
      <alignment horizontal="center" vertical="center"/>
    </xf>
    <xf numFmtId="0" fontId="4" fillId="11" borderId="30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right" vertical="center"/>
    </xf>
    <xf numFmtId="2" fontId="0" fillId="0" borderId="28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10" fontId="9" fillId="0" borderId="6" xfId="0" applyNumberFormat="1" applyFont="1" applyBorder="1" applyAlignment="1">
      <alignment horizontal="right" vertical="center"/>
    </xf>
    <xf numFmtId="10" fontId="9" fillId="0" borderId="4" xfId="0" applyNumberFormat="1" applyFont="1" applyBorder="1" applyAlignment="1">
      <alignment horizontal="right" vertical="center"/>
    </xf>
    <xf numFmtId="10" fontId="9" fillId="0" borderId="28" xfId="0" applyNumberFormat="1" applyFont="1" applyBorder="1" applyAlignment="1">
      <alignment horizontal="right" vertical="center"/>
    </xf>
    <xf numFmtId="2" fontId="0" fillId="0" borderId="6" xfId="0" applyNumberFormat="1" applyBorder="1" applyAlignment="1">
      <alignment horizontal="center" vertical="center"/>
    </xf>
    <xf numFmtId="2" fontId="0" fillId="0" borderId="28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10" fontId="10" fillId="0" borderId="6" xfId="0" applyNumberFormat="1" applyFont="1" applyBorder="1" applyAlignment="1">
      <alignment horizontal="right" vertical="center"/>
    </xf>
    <xf numFmtId="10" fontId="10" fillId="0" borderId="28" xfId="0" applyNumberFormat="1" applyFont="1" applyBorder="1" applyAlignment="1">
      <alignment horizontal="right" vertical="center"/>
    </xf>
    <xf numFmtId="10" fontId="10" fillId="0" borderId="4" xfId="0" applyNumberFormat="1" applyFont="1" applyBorder="1" applyAlignment="1">
      <alignment horizontal="right" vertical="center"/>
    </xf>
    <xf numFmtId="10" fontId="10" fillId="0" borderId="5" xfId="0" applyNumberFormat="1" applyFont="1" applyBorder="1" applyAlignment="1">
      <alignment horizontal="right" vertical="center"/>
    </xf>
    <xf numFmtId="2" fontId="1" fillId="0" borderId="5" xfId="0" applyNumberFormat="1" applyFont="1" applyBorder="1" applyAlignment="1">
      <alignment horizontal="right" vertical="center" wrapText="1"/>
    </xf>
    <xf numFmtId="10" fontId="9" fillId="0" borderId="5" xfId="0" applyNumberFormat="1" applyFont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0" borderId="28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0" fontId="4" fillId="4" borderId="7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10" fontId="9" fillId="0" borderId="6" xfId="0" applyNumberFormat="1" applyFont="1" applyBorder="1" applyAlignment="1">
      <alignment horizontal="center" vertical="center"/>
    </xf>
    <xf numFmtId="10" fontId="9" fillId="0" borderId="4" xfId="0" applyNumberFormat="1" applyFont="1" applyBorder="1" applyAlignment="1">
      <alignment horizontal="center" vertical="center"/>
    </xf>
    <xf numFmtId="10" fontId="9" fillId="0" borderId="28" xfId="0" applyNumberFormat="1" applyFont="1" applyBorder="1" applyAlignment="1">
      <alignment horizontal="center" vertical="center"/>
    </xf>
    <xf numFmtId="0" fontId="1" fillId="5" borderId="7" xfId="0" applyFont="1" applyFill="1" applyBorder="1" applyAlignment="1">
      <alignment horizontal="right" vertical="center"/>
    </xf>
    <xf numFmtId="0" fontId="1" fillId="5" borderId="9" xfId="0" applyFont="1" applyFill="1" applyBorder="1" applyAlignment="1">
      <alignment horizontal="right" vertical="center"/>
    </xf>
    <xf numFmtId="0" fontId="1" fillId="5" borderId="8" xfId="0" applyFont="1" applyFill="1" applyBorder="1" applyAlignment="1">
      <alignment horizontal="right" vertical="center"/>
    </xf>
    <xf numFmtId="1" fontId="0" fillId="0" borderId="6" xfId="0" applyNumberFormat="1" applyBorder="1" applyAlignment="1">
      <alignment horizontal="center" vertical="center"/>
    </xf>
    <xf numFmtId="1" fontId="0" fillId="0" borderId="28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21" fillId="8" borderId="10" xfId="0" applyFont="1" applyFill="1" applyBorder="1" applyAlignment="1">
      <alignment horizontal="left" vertical="center" wrapText="1"/>
    </xf>
    <xf numFmtId="0" fontId="21" fillId="8" borderId="31" xfId="0" applyFont="1" applyFill="1" applyBorder="1" applyAlignment="1">
      <alignment horizontal="left" vertical="center" wrapText="1"/>
    </xf>
    <xf numFmtId="0" fontId="21" fillId="8" borderId="11" xfId="0" applyFont="1" applyFill="1" applyBorder="1" applyAlignment="1">
      <alignment horizontal="left" vertical="center" wrapText="1"/>
    </xf>
  </cellXfs>
  <cellStyles count="4">
    <cellStyle name="Comma" xfId="3" builtinId="3"/>
    <cellStyle name="Normal" xfId="0" builtinId="0"/>
    <cellStyle name="Normal_LOT GEN" xfId="2" xr:uid="{00000000-0005-0000-0000-000002000000}"/>
    <cellStyle name="Percent" xfId="1" builtinId="5"/>
  </cellStyles>
  <dxfs count="0"/>
  <tableStyles count="0" defaultTableStyle="TableStyleMedium9" defaultPivotStyle="PivotStyleLight16"/>
  <colors>
    <mruColors>
      <color rgb="FF6FE9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23"/>
  <sheetViews>
    <sheetView topLeftCell="A3" workbookViewId="0">
      <selection activeCell="Q19" sqref="Q19"/>
    </sheetView>
  </sheetViews>
  <sheetFormatPr defaultRowHeight="15" x14ac:dyDescent="0.25"/>
  <cols>
    <col min="1" max="1" width="0.140625" customWidth="1"/>
    <col min="2" max="2" width="6.85546875" bestFit="1" customWidth="1"/>
    <col min="3" max="3" width="11.42578125" bestFit="1" customWidth="1"/>
    <col min="4" max="6" width="13.5703125" customWidth="1"/>
    <col min="7" max="7" width="10.7109375" bestFit="1" customWidth="1"/>
    <col min="8" max="8" width="13.7109375" customWidth="1"/>
    <col min="9" max="9" width="9.5703125" bestFit="1" customWidth="1"/>
    <col min="10" max="10" width="13.5703125" customWidth="1"/>
    <col min="11" max="11" width="8.5703125" bestFit="1" customWidth="1"/>
    <col min="12" max="12" width="13.5703125" customWidth="1"/>
    <col min="13" max="13" width="9.5703125" bestFit="1" customWidth="1"/>
    <col min="16" max="16" width="9.5703125" bestFit="1" customWidth="1"/>
    <col min="17" max="17" width="11.42578125" bestFit="1" customWidth="1"/>
  </cols>
  <sheetData>
    <row r="1" spans="2:28" ht="19.5" thickBot="1" x14ac:dyDescent="0.3">
      <c r="B1" s="230" t="s">
        <v>28</v>
      </c>
      <c r="C1" s="231"/>
      <c r="D1" s="231"/>
      <c r="E1" s="231"/>
      <c r="F1" s="231"/>
      <c r="G1" s="231"/>
      <c r="H1" s="231"/>
      <c r="I1" s="231"/>
      <c r="J1" s="231"/>
      <c r="K1" s="231"/>
      <c r="L1" s="232"/>
    </row>
    <row r="2" spans="2:28" ht="45" x14ac:dyDescent="0.25">
      <c r="B2" s="187" t="s">
        <v>0</v>
      </c>
      <c r="C2" s="188" t="s">
        <v>1</v>
      </c>
      <c r="D2" s="188" t="s">
        <v>15</v>
      </c>
      <c r="E2" s="189" t="s">
        <v>16</v>
      </c>
      <c r="F2" s="189" t="s">
        <v>341</v>
      </c>
      <c r="G2" s="190" t="s">
        <v>37</v>
      </c>
      <c r="H2" s="189" t="s">
        <v>38</v>
      </c>
      <c r="I2" s="191" t="s">
        <v>37</v>
      </c>
      <c r="J2" s="189" t="s">
        <v>39</v>
      </c>
      <c r="K2" s="191" t="s">
        <v>37</v>
      </c>
      <c r="L2" s="192" t="s">
        <v>3</v>
      </c>
    </row>
    <row r="3" spans="2:28" x14ac:dyDescent="0.25">
      <c r="B3" s="154">
        <v>1</v>
      </c>
      <c r="C3" s="123" t="s">
        <v>4</v>
      </c>
      <c r="D3" s="155">
        <v>63.14</v>
      </c>
      <c r="E3" s="59">
        <v>31675</v>
      </c>
      <c r="F3" s="156">
        <v>28875</v>
      </c>
      <c r="G3" s="163">
        <f t="shared" ref="G3:G10" si="0">F3/E3</f>
        <v>0.91160220994475138</v>
      </c>
      <c r="H3" s="156">
        <v>350</v>
      </c>
      <c r="I3" s="163">
        <f t="shared" ref="I3:I10" si="1">H3/E3</f>
        <v>1.1049723756906077E-2</v>
      </c>
      <c r="J3" s="156">
        <v>2450</v>
      </c>
      <c r="K3" s="163">
        <f t="shared" ref="K3:K10" si="2">J3/E3</f>
        <v>7.7348066298342538E-2</v>
      </c>
      <c r="L3" s="157"/>
    </row>
    <row r="4" spans="2:28" x14ac:dyDescent="0.25">
      <c r="B4" s="158">
        <v>2</v>
      </c>
      <c r="C4" s="159" t="s">
        <v>10</v>
      </c>
      <c r="D4" s="160">
        <v>61.08</v>
      </c>
      <c r="E4" s="57">
        <v>40353.9</v>
      </c>
      <c r="F4" s="161">
        <v>34156</v>
      </c>
      <c r="G4" s="164">
        <f t="shared" si="0"/>
        <v>0.84641137535653299</v>
      </c>
      <c r="H4" s="161">
        <v>1275</v>
      </c>
      <c r="I4" s="164">
        <f t="shared" si="1"/>
        <v>3.1595459174949631E-2</v>
      </c>
      <c r="J4" s="161">
        <v>4922</v>
      </c>
      <c r="K4" s="164">
        <f t="shared" si="2"/>
        <v>0.12197086279145262</v>
      </c>
      <c r="L4" s="162"/>
    </row>
    <row r="5" spans="2:28" x14ac:dyDescent="0.25">
      <c r="B5" s="158">
        <v>3</v>
      </c>
      <c r="C5" s="25" t="s">
        <v>11</v>
      </c>
      <c r="D5" s="160">
        <v>19.46</v>
      </c>
      <c r="E5" s="57">
        <v>11791</v>
      </c>
      <c r="F5" s="161">
        <v>10166</v>
      </c>
      <c r="G5" s="164">
        <f t="shared" si="0"/>
        <v>0.86218302094818078</v>
      </c>
      <c r="H5" s="161">
        <v>0</v>
      </c>
      <c r="I5" s="164">
        <f t="shared" si="1"/>
        <v>0</v>
      </c>
      <c r="J5" s="161">
        <v>1625</v>
      </c>
      <c r="K5" s="164">
        <f t="shared" si="2"/>
        <v>0.13781697905181919</v>
      </c>
      <c r="L5" s="162"/>
    </row>
    <row r="6" spans="2:28" x14ac:dyDescent="0.25">
      <c r="B6" s="158">
        <v>4</v>
      </c>
      <c r="C6" s="25" t="s">
        <v>332</v>
      </c>
      <c r="D6" s="160">
        <v>8.7899999999999991</v>
      </c>
      <c r="E6" s="57">
        <v>1611.6</v>
      </c>
      <c r="F6" s="161">
        <v>1061</v>
      </c>
      <c r="G6" s="164">
        <f t="shared" si="0"/>
        <v>0.65835194837428646</v>
      </c>
      <c r="H6" s="161">
        <v>550</v>
      </c>
      <c r="I6" s="164">
        <f t="shared" si="1"/>
        <v>0.34127575080665179</v>
      </c>
      <c r="J6" s="161">
        <v>0</v>
      </c>
      <c r="K6" s="164">
        <f t="shared" si="2"/>
        <v>0</v>
      </c>
      <c r="L6" s="162"/>
    </row>
    <row r="7" spans="2:28" x14ac:dyDescent="0.25">
      <c r="B7" s="158">
        <v>5</v>
      </c>
      <c r="C7" s="25" t="s">
        <v>332</v>
      </c>
      <c r="D7" s="160">
        <v>6.84</v>
      </c>
      <c r="E7" s="57">
        <v>2640</v>
      </c>
      <c r="F7" s="161">
        <v>2640</v>
      </c>
      <c r="G7" s="164">
        <f t="shared" si="0"/>
        <v>1</v>
      </c>
      <c r="H7" s="161">
        <v>0</v>
      </c>
      <c r="I7" s="164">
        <f t="shared" si="1"/>
        <v>0</v>
      </c>
      <c r="J7" s="161">
        <v>0</v>
      </c>
      <c r="K7" s="164">
        <f t="shared" si="2"/>
        <v>0</v>
      </c>
      <c r="L7" s="162"/>
    </row>
    <row r="8" spans="2:28" x14ac:dyDescent="0.25">
      <c r="B8" s="19"/>
      <c r="C8" s="3" t="s">
        <v>20</v>
      </c>
      <c r="D8" s="27">
        <f>SUM(D3:D7)</f>
        <v>159.31</v>
      </c>
      <c r="E8" s="27">
        <f>SUM(E3:E7)</f>
        <v>88071.5</v>
      </c>
      <c r="F8" s="27">
        <f>SUM(F3:F7)</f>
        <v>76898</v>
      </c>
      <c r="G8" s="165">
        <f t="shared" si="0"/>
        <v>0.87313148975548271</v>
      </c>
      <c r="H8" s="27">
        <f>SUM(H3:H7)</f>
        <v>2175</v>
      </c>
      <c r="I8" s="166">
        <f t="shared" si="1"/>
        <v>2.4695843717888306E-2</v>
      </c>
      <c r="J8" s="27">
        <f>SUM(J3:J7)</f>
        <v>8997</v>
      </c>
      <c r="K8" s="165">
        <f t="shared" si="2"/>
        <v>0.10215563491027177</v>
      </c>
      <c r="L8" s="181"/>
    </row>
    <row r="9" spans="2:28" x14ac:dyDescent="0.25">
      <c r="B9" s="13">
        <v>1</v>
      </c>
      <c r="C9" s="10" t="s">
        <v>333</v>
      </c>
      <c r="D9" s="26">
        <v>19.39</v>
      </c>
      <c r="E9" s="26">
        <v>10680</v>
      </c>
      <c r="F9" s="26">
        <v>3632</v>
      </c>
      <c r="G9" s="164">
        <f t="shared" si="0"/>
        <v>0.34007490636704119</v>
      </c>
      <c r="H9" s="26">
        <v>2175</v>
      </c>
      <c r="I9" s="164">
        <f t="shared" si="1"/>
        <v>0.20365168539325842</v>
      </c>
      <c r="J9" s="26">
        <v>4873</v>
      </c>
      <c r="K9" s="164">
        <f t="shared" si="2"/>
        <v>0.45627340823970036</v>
      </c>
      <c r="L9" s="182"/>
    </row>
    <row r="10" spans="2:28" ht="21" customHeight="1" x14ac:dyDescent="0.25">
      <c r="B10" s="233" t="s">
        <v>317</v>
      </c>
      <c r="C10" s="234"/>
      <c r="D10" s="168">
        <f>D9+D8</f>
        <v>178.7</v>
      </c>
      <c r="E10" s="168">
        <f>E9+E8</f>
        <v>98751.5</v>
      </c>
      <c r="F10" s="168">
        <f>F9+F8</f>
        <v>80530</v>
      </c>
      <c r="G10" s="169">
        <f t="shared" si="0"/>
        <v>0.81548128382860008</v>
      </c>
      <c r="H10" s="168">
        <f>H9+H8</f>
        <v>4350</v>
      </c>
      <c r="I10" s="170">
        <f t="shared" si="1"/>
        <v>4.404996379801826E-2</v>
      </c>
      <c r="J10" s="168">
        <f>J9+J8</f>
        <v>13870</v>
      </c>
      <c r="K10" s="169">
        <f t="shared" si="2"/>
        <v>0.1404535627306927</v>
      </c>
      <c r="L10" s="183"/>
    </row>
    <row r="11" spans="2:28" x14ac:dyDescent="0.25">
      <c r="B11" s="13">
        <v>1</v>
      </c>
      <c r="C11" s="9" t="s">
        <v>19</v>
      </c>
      <c r="D11" s="26">
        <v>3.6</v>
      </c>
      <c r="E11" s="167">
        <v>3642</v>
      </c>
      <c r="F11" s="167">
        <v>3642</v>
      </c>
      <c r="G11" s="66">
        <v>100</v>
      </c>
      <c r="H11" s="5"/>
      <c r="I11" s="5"/>
      <c r="J11" s="8"/>
      <c r="K11" s="8"/>
      <c r="L11" s="153" t="s">
        <v>334</v>
      </c>
    </row>
    <row r="12" spans="2:28" s="171" customFormat="1" ht="24" customHeight="1" thickBot="1" x14ac:dyDescent="0.3">
      <c r="B12" s="223" t="s">
        <v>21</v>
      </c>
      <c r="C12" s="224"/>
      <c r="D12" s="184">
        <f>D11+D10</f>
        <v>182.29999999999998</v>
      </c>
      <c r="E12" s="184">
        <f>E11+E10</f>
        <v>102393.5</v>
      </c>
      <c r="F12" s="184">
        <f>F11+F10</f>
        <v>84172</v>
      </c>
      <c r="G12" s="185">
        <f>F12/E12</f>
        <v>0.82204436805070635</v>
      </c>
      <c r="H12" s="184">
        <f>H11+H10</f>
        <v>4350</v>
      </c>
      <c r="I12" s="185">
        <f>H12/E12</f>
        <v>4.2483165435305954E-2</v>
      </c>
      <c r="J12" s="184">
        <f>J11+J10</f>
        <v>13870</v>
      </c>
      <c r="K12" s="185">
        <f>J12/E12</f>
        <v>0.13545781714659622</v>
      </c>
      <c r="L12" s="186"/>
    </row>
    <row r="13" spans="2:28" ht="15.75" thickBot="1" x14ac:dyDescent="0.3"/>
    <row r="14" spans="2:28" ht="18.75" x14ac:dyDescent="0.25">
      <c r="B14" s="209" t="s">
        <v>337</v>
      </c>
      <c r="C14" s="210"/>
      <c r="D14" s="210"/>
      <c r="E14" s="210"/>
      <c r="F14" s="211"/>
      <c r="G14" s="212" t="s">
        <v>24</v>
      </c>
      <c r="H14" s="213"/>
      <c r="I14" s="213"/>
      <c r="J14" s="213"/>
      <c r="K14" s="213"/>
      <c r="L14" s="213"/>
      <c r="M14" s="213"/>
      <c r="N14" s="214"/>
    </row>
    <row r="15" spans="2:28" ht="18.75" customHeight="1" x14ac:dyDescent="0.25">
      <c r="B15" s="215" t="s">
        <v>0</v>
      </c>
      <c r="C15" s="216" t="s">
        <v>1</v>
      </c>
      <c r="D15" s="217" t="s">
        <v>15</v>
      </c>
      <c r="E15" s="219" t="s">
        <v>16</v>
      </c>
      <c r="F15" s="221" t="s">
        <v>23</v>
      </c>
      <c r="G15" s="175" t="s">
        <v>25</v>
      </c>
      <c r="H15" s="12" t="s">
        <v>22</v>
      </c>
      <c r="I15" s="12" t="s">
        <v>26</v>
      </c>
      <c r="J15" s="12" t="s">
        <v>17</v>
      </c>
      <c r="K15" s="12" t="s">
        <v>336</v>
      </c>
      <c r="L15" s="12" t="s">
        <v>18</v>
      </c>
      <c r="M15" s="12" t="s">
        <v>19</v>
      </c>
      <c r="N15" s="176" t="s">
        <v>3</v>
      </c>
      <c r="P15" s="226"/>
      <c r="Q15" s="226"/>
      <c r="R15" s="226"/>
      <c r="S15" s="226"/>
      <c r="T15" s="226"/>
      <c r="U15" s="227"/>
      <c r="V15" s="227"/>
      <c r="W15" s="227"/>
      <c r="X15" s="227"/>
      <c r="Y15" s="227"/>
      <c r="Z15" s="227"/>
      <c r="AA15" s="227"/>
      <c r="AB15" s="227"/>
    </row>
    <row r="16" spans="2:28" ht="15" customHeight="1" x14ac:dyDescent="0.25">
      <c r="B16" s="215"/>
      <c r="C16" s="216"/>
      <c r="D16" s="218"/>
      <c r="E16" s="220"/>
      <c r="F16" s="222"/>
      <c r="G16" s="13" t="s">
        <v>342</v>
      </c>
      <c r="H16" s="5">
        <f>D11+D10</f>
        <v>182.29999999999998</v>
      </c>
      <c r="I16" s="66">
        <f>E10</f>
        <v>98751.5</v>
      </c>
      <c r="J16" s="66">
        <v>0</v>
      </c>
      <c r="K16" s="66">
        <v>0</v>
      </c>
      <c r="L16" s="66">
        <v>0</v>
      </c>
      <c r="M16" s="66">
        <f>E11</f>
        <v>3642</v>
      </c>
      <c r="N16" s="177"/>
      <c r="P16" s="228"/>
      <c r="Q16" s="228"/>
      <c r="R16" s="228"/>
      <c r="S16" s="229"/>
      <c r="T16" s="228"/>
      <c r="U16" s="196"/>
      <c r="V16" s="196"/>
      <c r="W16" s="196"/>
      <c r="X16" s="196"/>
      <c r="Y16" s="196"/>
      <c r="Z16" s="196"/>
      <c r="AA16" s="196"/>
      <c r="AB16" s="197"/>
    </row>
    <row r="17" spans="2:28" x14ac:dyDescent="0.25">
      <c r="B17" s="13">
        <v>1</v>
      </c>
      <c r="C17" s="10" t="s">
        <v>345</v>
      </c>
      <c r="D17" s="5">
        <v>0.5</v>
      </c>
      <c r="E17" s="26">
        <v>215</v>
      </c>
      <c r="F17" s="195" t="s">
        <v>335</v>
      </c>
      <c r="G17" s="178" t="s">
        <v>344</v>
      </c>
      <c r="H17" s="5">
        <f>D22</f>
        <v>11.09</v>
      </c>
      <c r="I17" s="25" t="s">
        <v>343</v>
      </c>
      <c r="J17" s="66">
        <f>E19</f>
        <v>11430</v>
      </c>
      <c r="K17" s="66">
        <f>E17+E18</f>
        <v>291.5</v>
      </c>
      <c r="L17" s="66">
        <f>E21</f>
        <v>1680</v>
      </c>
      <c r="M17" s="88">
        <f>E20</f>
        <v>50.4</v>
      </c>
      <c r="N17" s="177"/>
      <c r="P17" s="228"/>
      <c r="Q17" s="228"/>
      <c r="R17" s="228"/>
      <c r="S17" s="229"/>
      <c r="T17" s="228"/>
      <c r="U17" s="196"/>
      <c r="V17" s="198"/>
      <c r="W17" s="199"/>
      <c r="X17" s="199"/>
      <c r="Y17" s="199"/>
      <c r="Z17" s="199"/>
      <c r="AA17" s="199"/>
      <c r="AB17" s="200"/>
    </row>
    <row r="18" spans="2:28" x14ac:dyDescent="0.25">
      <c r="B18" s="13">
        <v>2</v>
      </c>
      <c r="C18" s="10" t="s">
        <v>346</v>
      </c>
      <c r="D18" s="6">
        <v>0.6</v>
      </c>
      <c r="E18" s="172">
        <v>76.5</v>
      </c>
      <c r="F18" s="195" t="s">
        <v>335</v>
      </c>
      <c r="G18" s="179"/>
      <c r="H18" s="23">
        <f t="shared" ref="H18" si="3">SUM(H16:H17)</f>
        <v>193.39</v>
      </c>
      <c r="I18" s="23">
        <f>SUM(I16:I17)</f>
        <v>98751.5</v>
      </c>
      <c r="J18" s="23">
        <f>SUM(J16:J17)</f>
        <v>11430</v>
      </c>
      <c r="K18" s="23">
        <f>SUM(K16:K17)</f>
        <v>291.5</v>
      </c>
      <c r="L18" s="23">
        <f>SUM(L16:L17)</f>
        <v>1680</v>
      </c>
      <c r="M18" s="7">
        <f>SUM(M16:M17)</f>
        <v>3692.4</v>
      </c>
      <c r="N18" s="180"/>
      <c r="P18" s="196"/>
      <c r="Q18" s="196"/>
      <c r="R18" s="198"/>
      <c r="S18" s="201"/>
      <c r="T18" s="202"/>
      <c r="U18" s="198"/>
      <c r="V18" s="198"/>
      <c r="W18" s="203"/>
      <c r="X18" s="199"/>
      <c r="Y18" s="199"/>
      <c r="Z18" s="199"/>
      <c r="AA18" s="204"/>
      <c r="AB18" s="200"/>
    </row>
    <row r="19" spans="2:28" ht="15.75" thickBot="1" x14ac:dyDescent="0.3">
      <c r="B19" s="13">
        <v>3</v>
      </c>
      <c r="C19" s="10" t="s">
        <v>331</v>
      </c>
      <c r="D19" s="6">
        <v>4.76</v>
      </c>
      <c r="E19" s="172">
        <v>11430</v>
      </c>
      <c r="F19" s="14"/>
      <c r="G19" s="223" t="s">
        <v>27</v>
      </c>
      <c r="H19" s="224"/>
      <c r="I19" s="225">
        <f>I18+J18+K18+L18+M18</f>
        <v>115845.4</v>
      </c>
      <c r="J19" s="224"/>
      <c r="K19" s="193"/>
      <c r="L19" s="194"/>
      <c r="M19" s="223" t="s">
        <v>338</v>
      </c>
      <c r="N19" s="224"/>
      <c r="P19" s="196"/>
      <c r="Q19" s="196"/>
      <c r="R19" s="198"/>
      <c r="S19" s="201"/>
      <c r="T19" s="202"/>
      <c r="U19" s="198"/>
      <c r="V19" s="198"/>
      <c r="W19" s="198"/>
      <c r="X19" s="198"/>
      <c r="Y19" s="198"/>
      <c r="Z19" s="198"/>
      <c r="AA19" s="198"/>
      <c r="AB19" s="200"/>
    </row>
    <row r="20" spans="2:28" x14ac:dyDescent="0.25">
      <c r="B20" s="20">
        <v>4</v>
      </c>
      <c r="C20" s="21" t="s">
        <v>19</v>
      </c>
      <c r="D20" s="22">
        <v>0.08</v>
      </c>
      <c r="E20" s="173">
        <v>50.4</v>
      </c>
      <c r="F20" s="14"/>
      <c r="P20" s="196"/>
      <c r="Q20" s="196"/>
      <c r="R20" s="198"/>
      <c r="S20" s="201"/>
      <c r="T20" s="196"/>
      <c r="U20" s="207"/>
      <c r="V20" s="207"/>
      <c r="W20" s="208"/>
      <c r="X20" s="207"/>
      <c r="Y20" s="207"/>
      <c r="Z20" s="207"/>
      <c r="AA20" s="207"/>
      <c r="AB20" s="207"/>
    </row>
    <row r="21" spans="2:28" x14ac:dyDescent="0.25">
      <c r="B21" s="20">
        <v>5</v>
      </c>
      <c r="C21" s="21" t="s">
        <v>18</v>
      </c>
      <c r="D21" s="22">
        <v>5.15</v>
      </c>
      <c r="E21" s="173">
        <v>1680</v>
      </c>
      <c r="F21" s="14"/>
      <c r="P21" s="196"/>
      <c r="Q21" s="196"/>
      <c r="R21" s="198"/>
      <c r="S21" s="201"/>
      <c r="T21" s="196"/>
      <c r="U21" s="206"/>
      <c r="V21" s="206"/>
      <c r="W21" s="206"/>
      <c r="X21" s="206"/>
      <c r="Y21" s="206"/>
      <c r="Z21" s="206"/>
      <c r="AA21" s="206"/>
      <c r="AB21" s="206"/>
    </row>
    <row r="22" spans="2:28" ht="15.75" thickBot="1" x14ac:dyDescent="0.3">
      <c r="B22" s="15"/>
      <c r="C22" s="16" t="s">
        <v>20</v>
      </c>
      <c r="D22" s="17">
        <f>SUM(D17:D21)</f>
        <v>11.09</v>
      </c>
      <c r="E22" s="174">
        <f>SUM(E17:E21)</f>
        <v>13451.9</v>
      </c>
      <c r="F22" s="18"/>
      <c r="P22" s="196"/>
      <c r="Q22" s="196"/>
      <c r="R22" s="198"/>
      <c r="S22" s="201"/>
      <c r="T22" s="196"/>
      <c r="U22" s="206"/>
      <c r="V22" s="206"/>
      <c r="W22" s="206"/>
      <c r="X22" s="206"/>
      <c r="Y22" s="206"/>
      <c r="Z22" s="206"/>
      <c r="AA22" s="206"/>
      <c r="AB22" s="206"/>
    </row>
    <row r="23" spans="2:28" x14ac:dyDescent="0.25">
      <c r="B23" s="205"/>
      <c r="C23" s="196"/>
      <c r="D23" s="198"/>
      <c r="E23" s="201"/>
      <c r="F23" s="198"/>
      <c r="G23" s="206"/>
      <c r="H23" s="206"/>
      <c r="I23" s="206"/>
      <c r="J23" s="206" t="s">
        <v>29</v>
      </c>
      <c r="K23" s="206"/>
      <c r="L23" s="206"/>
      <c r="P23" s="205"/>
      <c r="Q23" s="196"/>
      <c r="R23" s="198"/>
      <c r="S23" s="201"/>
      <c r="T23" s="198"/>
      <c r="U23" s="206"/>
      <c r="V23" s="206"/>
      <c r="W23" s="206"/>
      <c r="X23" s="206"/>
      <c r="Y23" s="206"/>
      <c r="Z23" s="206"/>
      <c r="AA23" s="206"/>
      <c r="AB23" s="206"/>
    </row>
  </sheetData>
  <mergeCells count="24">
    <mergeCell ref="B12:C12"/>
    <mergeCell ref="B1:L1"/>
    <mergeCell ref="B10:C10"/>
    <mergeCell ref="U15:AB15"/>
    <mergeCell ref="P16:P17"/>
    <mergeCell ref="Q16:Q17"/>
    <mergeCell ref="R16:R17"/>
    <mergeCell ref="S16:S17"/>
    <mergeCell ref="T16:T17"/>
    <mergeCell ref="U20:V20"/>
    <mergeCell ref="W20:X20"/>
    <mergeCell ref="Y20:Z20"/>
    <mergeCell ref="AA20:AB20"/>
    <mergeCell ref="B14:F14"/>
    <mergeCell ref="G14:N14"/>
    <mergeCell ref="B15:B16"/>
    <mergeCell ref="C15:C16"/>
    <mergeCell ref="D15:D16"/>
    <mergeCell ref="E15:E16"/>
    <mergeCell ref="F15:F16"/>
    <mergeCell ref="G19:H19"/>
    <mergeCell ref="I19:J19"/>
    <mergeCell ref="M19:N19"/>
    <mergeCell ref="P15:T15"/>
  </mergeCells>
  <pageMargins left="0.2" right="0.16" top="0.75" bottom="0.75" header="0.3" footer="0.3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03"/>
  <sheetViews>
    <sheetView topLeftCell="A150" workbookViewId="0">
      <selection activeCell="Q4" sqref="Q4"/>
    </sheetView>
  </sheetViews>
  <sheetFormatPr defaultRowHeight="15" x14ac:dyDescent="0.25"/>
  <cols>
    <col min="1" max="1" width="3.5703125" style="1" customWidth="1"/>
    <col min="2" max="2" width="15.5703125" style="1" customWidth="1"/>
    <col min="3" max="3" width="24.85546875" style="1" customWidth="1"/>
    <col min="4" max="4" width="7.42578125" style="1" customWidth="1"/>
    <col min="5" max="5" width="12.85546875" style="1" bestFit="1" customWidth="1"/>
    <col min="6" max="6" width="9.28515625" style="1" customWidth="1"/>
    <col min="7" max="7" width="5.28515625" style="1" customWidth="1"/>
    <col min="8" max="8" width="10.7109375" style="1" bestFit="1" customWidth="1"/>
    <col min="9" max="9" width="7.140625" style="1" customWidth="1"/>
    <col min="10" max="10" width="12.85546875" style="1" customWidth="1"/>
    <col min="11" max="11" width="8.7109375" style="1" bestFit="1" customWidth="1"/>
    <col min="12" max="12" width="11.140625" style="1" customWidth="1"/>
    <col min="13" max="13" width="7.7109375" style="1" bestFit="1" customWidth="1"/>
    <col min="14" max="14" width="9.42578125" style="1" customWidth="1"/>
    <col min="15" max="15" width="8.7109375" style="1" bestFit="1" customWidth="1"/>
    <col min="16" max="16" width="10.28515625" style="32" customWidth="1"/>
    <col min="17" max="17" width="12" style="1" bestFit="1" customWidth="1"/>
    <col min="18" max="16384" width="9.140625" style="1"/>
  </cols>
  <sheetData>
    <row r="1" spans="1:17" x14ac:dyDescent="0.25">
      <c r="A1" s="28" t="s">
        <v>29</v>
      </c>
      <c r="B1" s="30" t="s">
        <v>330</v>
      </c>
      <c r="C1" s="31"/>
      <c r="D1" s="31"/>
    </row>
    <row r="2" spans="1:17" s="2" customFormat="1" ht="60" x14ac:dyDescent="0.25">
      <c r="A2" s="33" t="s">
        <v>30</v>
      </c>
      <c r="B2" s="33" t="s">
        <v>31</v>
      </c>
      <c r="C2" s="33" t="s">
        <v>32</v>
      </c>
      <c r="D2" s="33" t="s">
        <v>15</v>
      </c>
      <c r="E2" s="33" t="s">
        <v>33</v>
      </c>
      <c r="F2" s="33" t="s">
        <v>2</v>
      </c>
      <c r="G2" s="33" t="s">
        <v>34</v>
      </c>
      <c r="H2" s="33" t="s">
        <v>35</v>
      </c>
      <c r="I2" s="33" t="s">
        <v>36</v>
      </c>
      <c r="J2" s="33" t="s">
        <v>341</v>
      </c>
      <c r="K2" s="73" t="s">
        <v>37</v>
      </c>
      <c r="L2" s="33" t="s">
        <v>38</v>
      </c>
      <c r="M2" s="34" t="s">
        <v>37</v>
      </c>
      <c r="N2" s="33" t="s">
        <v>39</v>
      </c>
      <c r="O2" s="34" t="s">
        <v>37</v>
      </c>
      <c r="P2" s="35" t="s">
        <v>3</v>
      </c>
    </row>
    <row r="3" spans="1:17" s="2" customFormat="1" x14ac:dyDescent="0.25">
      <c r="A3" s="25">
        <v>1</v>
      </c>
      <c r="B3" s="36" t="s">
        <v>144</v>
      </c>
      <c r="C3" s="36" t="s">
        <v>145</v>
      </c>
      <c r="D3" s="239">
        <v>8.65</v>
      </c>
      <c r="E3" s="36" t="s">
        <v>43</v>
      </c>
      <c r="F3" s="25" t="s">
        <v>146</v>
      </c>
      <c r="G3" s="69">
        <v>23</v>
      </c>
      <c r="H3" s="57">
        <v>575</v>
      </c>
      <c r="I3" s="74">
        <v>99.887640449438209</v>
      </c>
      <c r="J3" s="239">
        <v>3806</v>
      </c>
      <c r="K3" s="235">
        <f>J3/$H$10</f>
        <v>1</v>
      </c>
      <c r="L3" s="239">
        <v>0</v>
      </c>
      <c r="M3" s="235">
        <f>L3/$H$10</f>
        <v>0</v>
      </c>
      <c r="N3" s="247">
        <v>0</v>
      </c>
      <c r="O3" s="235">
        <f>N3/$H$10</f>
        <v>0</v>
      </c>
      <c r="P3" s="37"/>
    </row>
    <row r="4" spans="1:17" s="2" customFormat="1" x14ac:dyDescent="0.25">
      <c r="A4" s="25">
        <v>2</v>
      </c>
      <c r="B4" s="36" t="s">
        <v>144</v>
      </c>
      <c r="C4" s="36" t="s">
        <v>145</v>
      </c>
      <c r="D4" s="239"/>
      <c r="E4" s="36" t="s">
        <v>43</v>
      </c>
      <c r="F4" s="25" t="s">
        <v>147</v>
      </c>
      <c r="G4" s="69">
        <v>22</v>
      </c>
      <c r="H4" s="57">
        <v>550</v>
      </c>
      <c r="I4" s="74">
        <v>99.606299212598429</v>
      </c>
      <c r="J4" s="239"/>
      <c r="K4" s="235"/>
      <c r="L4" s="239"/>
      <c r="M4" s="235"/>
      <c r="N4" s="248"/>
      <c r="O4" s="235"/>
      <c r="P4" s="37"/>
    </row>
    <row r="5" spans="1:17" s="2" customFormat="1" x14ac:dyDescent="0.25">
      <c r="A5" s="25">
        <v>3</v>
      </c>
      <c r="B5" s="36" t="s">
        <v>144</v>
      </c>
      <c r="C5" s="36" t="s">
        <v>145</v>
      </c>
      <c r="D5" s="239"/>
      <c r="E5" s="36" t="s">
        <v>43</v>
      </c>
      <c r="F5" s="25" t="s">
        <v>148</v>
      </c>
      <c r="G5" s="69">
        <v>23</v>
      </c>
      <c r="H5" s="57">
        <v>575</v>
      </c>
      <c r="I5" s="74">
        <v>99.850835322195707</v>
      </c>
      <c r="J5" s="239"/>
      <c r="K5" s="235"/>
      <c r="L5" s="239"/>
      <c r="M5" s="235"/>
      <c r="N5" s="248"/>
      <c r="O5" s="235"/>
      <c r="P5" s="37"/>
    </row>
    <row r="6" spans="1:17" s="2" customFormat="1" x14ac:dyDescent="0.25">
      <c r="A6" s="25">
        <v>4</v>
      </c>
      <c r="B6" s="36" t="s">
        <v>144</v>
      </c>
      <c r="C6" s="36" t="s">
        <v>145</v>
      </c>
      <c r="D6" s="239"/>
      <c r="E6" s="36" t="s">
        <v>43</v>
      </c>
      <c r="F6" s="25" t="s">
        <v>149</v>
      </c>
      <c r="G6" s="69">
        <v>22</v>
      </c>
      <c r="H6" s="57">
        <v>550</v>
      </c>
      <c r="I6" s="74">
        <v>99.941927990708479</v>
      </c>
      <c r="J6" s="239"/>
      <c r="K6" s="235"/>
      <c r="L6" s="239"/>
      <c r="M6" s="235"/>
      <c r="N6" s="248"/>
      <c r="O6" s="235"/>
      <c r="P6" s="37"/>
    </row>
    <row r="7" spans="1:17" s="2" customFormat="1" x14ac:dyDescent="0.25">
      <c r="A7" s="25">
        <v>5</v>
      </c>
      <c r="B7" s="36" t="s">
        <v>144</v>
      </c>
      <c r="C7" s="36" t="s">
        <v>145</v>
      </c>
      <c r="D7" s="239"/>
      <c r="E7" s="36" t="s">
        <v>43</v>
      </c>
      <c r="F7" s="25" t="s">
        <v>150</v>
      </c>
      <c r="G7" s="69">
        <v>23</v>
      </c>
      <c r="H7" s="57">
        <v>575</v>
      </c>
      <c r="I7" s="74">
        <v>99.919721701899917</v>
      </c>
      <c r="J7" s="239"/>
      <c r="K7" s="235"/>
      <c r="L7" s="239"/>
      <c r="M7" s="235"/>
      <c r="N7" s="248"/>
      <c r="O7" s="235"/>
      <c r="P7" s="37"/>
    </row>
    <row r="8" spans="1:17" s="2" customFormat="1" x14ac:dyDescent="0.25">
      <c r="A8" s="25">
        <v>6</v>
      </c>
      <c r="B8" s="36" t="s">
        <v>144</v>
      </c>
      <c r="C8" s="36" t="s">
        <v>145</v>
      </c>
      <c r="D8" s="239"/>
      <c r="E8" s="36" t="s">
        <v>43</v>
      </c>
      <c r="F8" s="25" t="s">
        <v>151</v>
      </c>
      <c r="G8" s="69">
        <v>23</v>
      </c>
      <c r="H8" s="57">
        <v>575</v>
      </c>
      <c r="I8" s="74">
        <v>99.779627815866803</v>
      </c>
      <c r="J8" s="239"/>
      <c r="K8" s="235"/>
      <c r="L8" s="239"/>
      <c r="M8" s="235"/>
      <c r="N8" s="248"/>
      <c r="O8" s="235"/>
      <c r="P8" s="37"/>
    </row>
    <row r="9" spans="1:17" x14ac:dyDescent="0.25">
      <c r="A9" s="25">
        <v>7</v>
      </c>
      <c r="B9" s="36" t="s">
        <v>144</v>
      </c>
      <c r="C9" s="36" t="s">
        <v>145</v>
      </c>
      <c r="D9" s="239"/>
      <c r="E9" s="36" t="s">
        <v>43</v>
      </c>
      <c r="F9" s="25" t="s">
        <v>152</v>
      </c>
      <c r="G9" s="69">
        <v>17</v>
      </c>
      <c r="H9" s="57">
        <v>406</v>
      </c>
      <c r="I9" s="74">
        <v>99.797314416012156</v>
      </c>
      <c r="J9" s="239"/>
      <c r="K9" s="235"/>
      <c r="L9" s="239"/>
      <c r="M9" s="235"/>
      <c r="N9" s="249"/>
      <c r="O9" s="235"/>
      <c r="P9" s="37"/>
      <c r="Q9" s="2"/>
    </row>
    <row r="10" spans="1:17" x14ac:dyDescent="0.25">
      <c r="A10" s="38"/>
      <c r="B10" s="42"/>
      <c r="C10" s="42"/>
      <c r="D10" s="44"/>
      <c r="E10" s="38"/>
      <c r="F10" s="38"/>
      <c r="G10" s="3">
        <f>SUM(G3:G9)</f>
        <v>153</v>
      </c>
      <c r="H10" s="27">
        <f>SUM(H3:H9)</f>
        <v>3806</v>
      </c>
      <c r="I10" s="75"/>
      <c r="J10" s="44"/>
      <c r="K10" s="45"/>
      <c r="L10" s="44"/>
      <c r="M10" s="45"/>
      <c r="N10" s="44"/>
      <c r="O10" s="45"/>
      <c r="P10" s="46"/>
    </row>
    <row r="11" spans="1:17" x14ac:dyDescent="0.25">
      <c r="A11" s="25">
        <v>1</v>
      </c>
      <c r="B11" s="36" t="s">
        <v>41</v>
      </c>
      <c r="C11" s="36" t="s">
        <v>42</v>
      </c>
      <c r="D11" s="239">
        <v>3.23</v>
      </c>
      <c r="E11" s="36" t="s">
        <v>43</v>
      </c>
      <c r="F11" s="25" t="s">
        <v>44</v>
      </c>
      <c r="G11" s="24">
        <v>21</v>
      </c>
      <c r="H11" s="57">
        <v>525</v>
      </c>
      <c r="I11" s="74">
        <v>99.684180304335342</v>
      </c>
      <c r="J11" s="239">
        <v>1864</v>
      </c>
      <c r="K11" s="235">
        <f>J11/$H$15</f>
        <v>1</v>
      </c>
      <c r="L11" s="239">
        <v>0</v>
      </c>
      <c r="M11" s="235">
        <f>L11/$H$15</f>
        <v>0</v>
      </c>
      <c r="N11" s="247">
        <v>0</v>
      </c>
      <c r="O11" s="235">
        <f>N11/$H$15</f>
        <v>0</v>
      </c>
      <c r="P11" s="37"/>
    </row>
    <row r="12" spans="1:17" x14ac:dyDescent="0.25">
      <c r="A12" s="25">
        <v>2</v>
      </c>
      <c r="B12" s="36" t="s">
        <v>41</v>
      </c>
      <c r="C12" s="36" t="s">
        <v>42</v>
      </c>
      <c r="D12" s="239"/>
      <c r="E12" s="36" t="s">
        <v>43</v>
      </c>
      <c r="F12" s="25" t="s">
        <v>45</v>
      </c>
      <c r="G12" s="24">
        <v>23</v>
      </c>
      <c r="H12" s="57">
        <v>575</v>
      </c>
      <c r="I12" s="74">
        <v>99.727297518407411</v>
      </c>
      <c r="J12" s="239"/>
      <c r="K12" s="235"/>
      <c r="L12" s="239"/>
      <c r="M12" s="235"/>
      <c r="N12" s="248"/>
      <c r="O12" s="235"/>
      <c r="P12" s="37"/>
    </row>
    <row r="13" spans="1:17" x14ac:dyDescent="0.25">
      <c r="A13" s="25">
        <v>3</v>
      </c>
      <c r="B13" s="36" t="s">
        <v>41</v>
      </c>
      <c r="C13" s="36" t="s">
        <v>42</v>
      </c>
      <c r="D13" s="239"/>
      <c r="E13" s="36" t="s">
        <v>43</v>
      </c>
      <c r="F13" s="25" t="s">
        <v>46</v>
      </c>
      <c r="G13" s="24">
        <v>11</v>
      </c>
      <c r="H13" s="57">
        <v>275</v>
      </c>
      <c r="I13" s="74">
        <v>99.85439720442632</v>
      </c>
      <c r="J13" s="239"/>
      <c r="K13" s="235"/>
      <c r="L13" s="239"/>
      <c r="M13" s="235"/>
      <c r="N13" s="248"/>
      <c r="O13" s="235"/>
      <c r="P13" s="37"/>
    </row>
    <row r="14" spans="1:17" x14ac:dyDescent="0.25">
      <c r="A14" s="25">
        <v>4</v>
      </c>
      <c r="B14" s="36" t="s">
        <v>41</v>
      </c>
      <c r="C14" s="36" t="s">
        <v>42</v>
      </c>
      <c r="D14" s="239"/>
      <c r="E14" s="36" t="s">
        <v>43</v>
      </c>
      <c r="F14" s="41" t="s">
        <v>47</v>
      </c>
      <c r="G14" s="25">
        <v>1</v>
      </c>
      <c r="H14" s="76">
        <v>489</v>
      </c>
      <c r="I14" s="5">
        <v>99.888827126181212</v>
      </c>
      <c r="J14" s="239"/>
      <c r="K14" s="235"/>
      <c r="L14" s="239"/>
      <c r="M14" s="235"/>
      <c r="N14" s="249"/>
      <c r="O14" s="235"/>
      <c r="P14" s="37"/>
    </row>
    <row r="15" spans="1:17" x14ac:dyDescent="0.25">
      <c r="A15" s="38"/>
      <c r="B15" s="42"/>
      <c r="C15" s="42"/>
      <c r="D15" s="44"/>
      <c r="E15" s="38"/>
      <c r="F15" s="38"/>
      <c r="G15" s="43">
        <f>SUM(G11:G14)</f>
        <v>56</v>
      </c>
      <c r="H15" s="77">
        <f>SUM(H11:H14)</f>
        <v>1864</v>
      </c>
      <c r="I15" s="75"/>
      <c r="J15" s="44"/>
      <c r="K15" s="45"/>
      <c r="L15" s="44"/>
      <c r="M15" s="45"/>
      <c r="N15" s="44"/>
      <c r="O15" s="45"/>
      <c r="P15" s="46"/>
    </row>
    <row r="16" spans="1:17" x14ac:dyDescent="0.25">
      <c r="A16" s="25">
        <v>1</v>
      </c>
      <c r="B16" s="36" t="s">
        <v>5</v>
      </c>
      <c r="C16" s="36" t="s">
        <v>6</v>
      </c>
      <c r="D16" s="239">
        <v>7.37</v>
      </c>
      <c r="E16" s="36" t="s">
        <v>43</v>
      </c>
      <c r="F16" s="25" t="s">
        <v>48</v>
      </c>
      <c r="G16" s="24">
        <v>23</v>
      </c>
      <c r="H16" s="57">
        <v>575</v>
      </c>
      <c r="I16" s="74">
        <v>99.829011114277577</v>
      </c>
      <c r="J16" s="239">
        <v>2345</v>
      </c>
      <c r="K16" s="235">
        <f>J16/$H$26</f>
        <v>0.57264957264957261</v>
      </c>
      <c r="L16" s="239">
        <v>0</v>
      </c>
      <c r="M16" s="235">
        <f>L16/$H$26</f>
        <v>0</v>
      </c>
      <c r="N16" s="247">
        <v>1750</v>
      </c>
      <c r="O16" s="235">
        <f>N16/$H$26</f>
        <v>0.42735042735042733</v>
      </c>
      <c r="P16" s="37"/>
    </row>
    <row r="17" spans="1:16" x14ac:dyDescent="0.25">
      <c r="A17" s="25">
        <v>2</v>
      </c>
      <c r="B17" s="36" t="s">
        <v>5</v>
      </c>
      <c r="C17" s="36" t="s">
        <v>6</v>
      </c>
      <c r="D17" s="239"/>
      <c r="E17" s="36" t="s">
        <v>43</v>
      </c>
      <c r="F17" s="25" t="s">
        <v>49</v>
      </c>
      <c r="G17" s="24">
        <v>23</v>
      </c>
      <c r="H17" s="57">
        <v>570</v>
      </c>
      <c r="I17" s="74">
        <v>99.682539682539684</v>
      </c>
      <c r="J17" s="239"/>
      <c r="K17" s="235"/>
      <c r="L17" s="239"/>
      <c r="M17" s="235"/>
      <c r="N17" s="248"/>
      <c r="O17" s="235"/>
      <c r="P17" s="37"/>
    </row>
    <row r="18" spans="1:16" x14ac:dyDescent="0.25">
      <c r="A18" s="25">
        <v>3</v>
      </c>
      <c r="B18" s="36" t="s">
        <v>5</v>
      </c>
      <c r="C18" s="36" t="s">
        <v>6</v>
      </c>
      <c r="D18" s="239"/>
      <c r="E18" s="36" t="s">
        <v>43</v>
      </c>
      <c r="F18" s="25" t="s">
        <v>50</v>
      </c>
      <c r="G18" s="24">
        <v>20</v>
      </c>
      <c r="H18" s="57">
        <v>500</v>
      </c>
      <c r="I18" s="74">
        <v>99.521403881946284</v>
      </c>
      <c r="J18" s="239"/>
      <c r="K18" s="235"/>
      <c r="L18" s="239"/>
      <c r="M18" s="235"/>
      <c r="N18" s="248"/>
      <c r="O18" s="235"/>
      <c r="P18" s="37"/>
    </row>
    <row r="19" spans="1:16" x14ac:dyDescent="0.25">
      <c r="A19" s="25">
        <v>4</v>
      </c>
      <c r="B19" s="36" t="s">
        <v>5</v>
      </c>
      <c r="C19" s="36" t="s">
        <v>6</v>
      </c>
      <c r="D19" s="239"/>
      <c r="E19" s="36" t="s">
        <v>43</v>
      </c>
      <c r="F19" s="25" t="s">
        <v>51</v>
      </c>
      <c r="G19" s="24">
        <v>13</v>
      </c>
      <c r="H19" s="57">
        <v>325</v>
      </c>
      <c r="I19" s="74">
        <v>99.565099211742321</v>
      </c>
      <c r="J19" s="239"/>
      <c r="K19" s="235"/>
      <c r="L19" s="239"/>
      <c r="M19" s="235"/>
      <c r="N19" s="248"/>
      <c r="O19" s="235"/>
      <c r="P19" s="37"/>
    </row>
    <row r="20" spans="1:16" x14ac:dyDescent="0.25">
      <c r="A20" s="25">
        <v>5</v>
      </c>
      <c r="B20" s="36" t="s">
        <v>5</v>
      </c>
      <c r="C20" s="36" t="s">
        <v>6</v>
      </c>
      <c r="D20" s="239"/>
      <c r="E20" s="36" t="s">
        <v>43</v>
      </c>
      <c r="F20" s="25" t="s">
        <v>52</v>
      </c>
      <c r="G20" s="24">
        <v>15</v>
      </c>
      <c r="H20" s="57">
        <v>375</v>
      </c>
      <c r="I20" s="74">
        <v>99.785292538915726</v>
      </c>
      <c r="J20" s="239"/>
      <c r="K20" s="235"/>
      <c r="L20" s="239"/>
      <c r="M20" s="235"/>
      <c r="N20" s="248"/>
      <c r="O20" s="235"/>
      <c r="P20" s="37"/>
    </row>
    <row r="21" spans="1:16" x14ac:dyDescent="0.25">
      <c r="A21" s="25">
        <v>6</v>
      </c>
      <c r="B21" s="36" t="s">
        <v>5</v>
      </c>
      <c r="C21" s="36" t="s">
        <v>6</v>
      </c>
      <c r="D21" s="239"/>
      <c r="E21" s="36" t="s">
        <v>43</v>
      </c>
      <c r="F21" s="25" t="s">
        <v>53</v>
      </c>
      <c r="G21" s="24">
        <v>16</v>
      </c>
      <c r="H21" s="78">
        <v>400</v>
      </c>
      <c r="I21" s="74">
        <v>99.112966344899561</v>
      </c>
      <c r="J21" s="239"/>
      <c r="K21" s="235"/>
      <c r="L21" s="239"/>
      <c r="M21" s="235"/>
      <c r="N21" s="248"/>
      <c r="O21" s="235"/>
      <c r="P21" s="37"/>
    </row>
    <row r="22" spans="1:16" x14ac:dyDescent="0.25">
      <c r="A22" s="25">
        <v>7</v>
      </c>
      <c r="B22" s="36" t="s">
        <v>5</v>
      </c>
      <c r="C22" s="36" t="s">
        <v>6</v>
      </c>
      <c r="D22" s="239"/>
      <c r="E22" s="36" t="s">
        <v>43</v>
      </c>
      <c r="F22" s="25" t="s">
        <v>54</v>
      </c>
      <c r="G22" s="24">
        <v>16</v>
      </c>
      <c r="H22" s="78">
        <v>400</v>
      </c>
      <c r="I22" s="74">
        <v>98.938775510204081</v>
      </c>
      <c r="J22" s="239"/>
      <c r="K22" s="235"/>
      <c r="L22" s="239"/>
      <c r="M22" s="235"/>
      <c r="N22" s="248"/>
      <c r="O22" s="235"/>
      <c r="P22" s="37"/>
    </row>
    <row r="23" spans="1:16" x14ac:dyDescent="0.25">
      <c r="A23" s="25">
        <v>8</v>
      </c>
      <c r="B23" s="36" t="s">
        <v>5</v>
      </c>
      <c r="C23" s="36" t="s">
        <v>6</v>
      </c>
      <c r="D23" s="239"/>
      <c r="E23" s="36" t="s">
        <v>43</v>
      </c>
      <c r="F23" s="25" t="s">
        <v>55</v>
      </c>
      <c r="G23" s="24">
        <v>8</v>
      </c>
      <c r="H23" s="78">
        <v>200</v>
      </c>
      <c r="I23" s="74">
        <v>98.883481248210714</v>
      </c>
      <c r="J23" s="239"/>
      <c r="K23" s="235"/>
      <c r="L23" s="239"/>
      <c r="M23" s="235"/>
      <c r="N23" s="248"/>
      <c r="O23" s="235"/>
      <c r="P23" s="37"/>
    </row>
    <row r="24" spans="1:16" x14ac:dyDescent="0.25">
      <c r="A24" s="25">
        <v>9</v>
      </c>
      <c r="B24" s="36" t="s">
        <v>5</v>
      </c>
      <c r="C24" s="36" t="s">
        <v>6</v>
      </c>
      <c r="D24" s="239"/>
      <c r="E24" s="36" t="s">
        <v>43</v>
      </c>
      <c r="F24" s="25" t="s">
        <v>56</v>
      </c>
      <c r="G24" s="24">
        <v>20</v>
      </c>
      <c r="H24" s="78">
        <v>500</v>
      </c>
      <c r="I24" s="74">
        <v>90.036900369003689</v>
      </c>
      <c r="J24" s="239"/>
      <c r="K24" s="235"/>
      <c r="L24" s="239"/>
      <c r="M24" s="235"/>
      <c r="N24" s="248"/>
      <c r="O24" s="235"/>
      <c r="P24" s="37"/>
    </row>
    <row r="25" spans="1:16" x14ac:dyDescent="0.25">
      <c r="A25" s="25">
        <v>10</v>
      </c>
      <c r="B25" s="36" t="s">
        <v>5</v>
      </c>
      <c r="C25" s="36" t="s">
        <v>6</v>
      </c>
      <c r="D25" s="239"/>
      <c r="E25" s="36" t="s">
        <v>43</v>
      </c>
      <c r="F25" s="25" t="s">
        <v>57</v>
      </c>
      <c r="G25" s="24">
        <v>10</v>
      </c>
      <c r="H25" s="78">
        <v>250</v>
      </c>
      <c r="I25" s="74">
        <v>90.05059021922429</v>
      </c>
      <c r="J25" s="239"/>
      <c r="K25" s="235"/>
      <c r="L25" s="239"/>
      <c r="M25" s="235"/>
      <c r="N25" s="249"/>
      <c r="O25" s="235"/>
      <c r="P25" s="37"/>
    </row>
    <row r="26" spans="1:16" x14ac:dyDescent="0.25">
      <c r="A26" s="38"/>
      <c r="B26" s="42"/>
      <c r="C26" s="42"/>
      <c r="D26" s="44"/>
      <c r="E26" s="38"/>
      <c r="F26" s="38"/>
      <c r="G26" s="43">
        <f>SUM(G16:G25)</f>
        <v>164</v>
      </c>
      <c r="H26" s="27">
        <f>SUM(H16:H25)</f>
        <v>4095</v>
      </c>
      <c r="I26" s="75"/>
      <c r="J26" s="44"/>
      <c r="K26" s="45"/>
      <c r="L26" s="44"/>
      <c r="M26" s="45"/>
      <c r="N26" s="44"/>
      <c r="O26" s="45"/>
      <c r="P26" s="46"/>
    </row>
    <row r="27" spans="1:16" x14ac:dyDescent="0.25">
      <c r="A27" s="25">
        <v>1</v>
      </c>
      <c r="B27" s="36" t="s">
        <v>153</v>
      </c>
      <c r="C27" s="36" t="s">
        <v>154</v>
      </c>
      <c r="D27" s="239">
        <v>3</v>
      </c>
      <c r="E27" s="36" t="s">
        <v>43</v>
      </c>
      <c r="F27" s="25" t="s">
        <v>155</v>
      </c>
      <c r="G27" s="24">
        <v>26</v>
      </c>
      <c r="H27" s="57">
        <v>650</v>
      </c>
      <c r="I27" s="74">
        <v>99.947506561679788</v>
      </c>
      <c r="J27" s="239">
        <v>2450</v>
      </c>
      <c r="K27" s="263">
        <f>J27/$H$31</f>
        <v>1</v>
      </c>
      <c r="L27" s="239">
        <v>0</v>
      </c>
      <c r="M27" s="263">
        <f>L27/$H$31</f>
        <v>0</v>
      </c>
      <c r="N27" s="247">
        <v>0</v>
      </c>
      <c r="O27" s="263">
        <f>N27/$H$31</f>
        <v>0</v>
      </c>
      <c r="P27" s="37"/>
    </row>
    <row r="28" spans="1:16" x14ac:dyDescent="0.25">
      <c r="A28" s="25">
        <v>2</v>
      </c>
      <c r="B28" s="36" t="s">
        <v>153</v>
      </c>
      <c r="C28" s="36" t="s">
        <v>154</v>
      </c>
      <c r="D28" s="239"/>
      <c r="E28" s="36" t="s">
        <v>43</v>
      </c>
      <c r="F28" s="25" t="s">
        <v>156</v>
      </c>
      <c r="G28" s="24">
        <v>26</v>
      </c>
      <c r="H28" s="57">
        <v>650</v>
      </c>
      <c r="I28" s="74">
        <v>99.972848221558507</v>
      </c>
      <c r="J28" s="239"/>
      <c r="K28" s="263"/>
      <c r="L28" s="239"/>
      <c r="M28" s="263"/>
      <c r="N28" s="248"/>
      <c r="O28" s="263"/>
      <c r="P28" s="37"/>
    </row>
    <row r="29" spans="1:16" x14ac:dyDescent="0.25">
      <c r="A29" s="25">
        <v>3</v>
      </c>
      <c r="B29" s="36" t="s">
        <v>153</v>
      </c>
      <c r="C29" s="36" t="s">
        <v>154</v>
      </c>
      <c r="D29" s="239"/>
      <c r="E29" s="36" t="s">
        <v>43</v>
      </c>
      <c r="F29" s="25" t="s">
        <v>157</v>
      </c>
      <c r="G29" s="24">
        <v>23</v>
      </c>
      <c r="H29" s="57">
        <v>575</v>
      </c>
      <c r="I29" s="74">
        <v>99.971256108077029</v>
      </c>
      <c r="J29" s="239"/>
      <c r="K29" s="263"/>
      <c r="L29" s="239"/>
      <c r="M29" s="263"/>
      <c r="N29" s="248"/>
      <c r="O29" s="263"/>
      <c r="P29" s="37"/>
    </row>
    <row r="30" spans="1:16" x14ac:dyDescent="0.25">
      <c r="A30" s="25">
        <v>4</v>
      </c>
      <c r="B30" s="36" t="s">
        <v>153</v>
      </c>
      <c r="C30" s="36" t="s">
        <v>154</v>
      </c>
      <c r="D30" s="239"/>
      <c r="E30" s="36" t="s">
        <v>43</v>
      </c>
      <c r="F30" s="25" t="s">
        <v>158</v>
      </c>
      <c r="G30" s="24">
        <v>23</v>
      </c>
      <c r="H30" s="57">
        <v>575</v>
      </c>
      <c r="I30" s="74">
        <v>99.947187747557436</v>
      </c>
      <c r="J30" s="239"/>
      <c r="K30" s="263"/>
      <c r="L30" s="239"/>
      <c r="M30" s="263"/>
      <c r="N30" s="249"/>
      <c r="O30" s="263"/>
      <c r="P30" s="37"/>
    </row>
    <row r="31" spans="1:16" x14ac:dyDescent="0.25">
      <c r="A31" s="38"/>
      <c r="B31" s="42"/>
      <c r="C31" s="42"/>
      <c r="D31" s="44"/>
      <c r="E31" s="38"/>
      <c r="F31" s="38"/>
      <c r="G31" s="43">
        <f>SUM(G27:G30)</f>
        <v>98</v>
      </c>
      <c r="H31" s="27">
        <f>SUM(H27:H30)</f>
        <v>2450</v>
      </c>
      <c r="I31" s="75"/>
      <c r="J31" s="44"/>
      <c r="K31" s="45"/>
      <c r="L31" s="44"/>
      <c r="M31" s="45"/>
      <c r="N31" s="44"/>
      <c r="O31" s="45"/>
      <c r="P31" s="46"/>
    </row>
    <row r="32" spans="1:16" x14ac:dyDescent="0.25">
      <c r="A32" s="9">
        <v>1</v>
      </c>
      <c r="B32" s="36" t="s">
        <v>8</v>
      </c>
      <c r="C32" s="36" t="s">
        <v>13</v>
      </c>
      <c r="D32" s="264">
        <v>13.12</v>
      </c>
      <c r="E32" s="36" t="s">
        <v>43</v>
      </c>
      <c r="F32" s="25" t="s">
        <v>58</v>
      </c>
      <c r="G32" s="24">
        <v>24</v>
      </c>
      <c r="H32" s="57">
        <v>600</v>
      </c>
      <c r="I32" s="74">
        <v>99.891950297136688</v>
      </c>
      <c r="J32" s="264">
        <v>5150</v>
      </c>
      <c r="K32" s="265">
        <f>J32/$H$45</f>
        <v>0.88034188034188032</v>
      </c>
      <c r="L32" s="264">
        <v>0</v>
      </c>
      <c r="M32" s="265">
        <f>L32/$H$45</f>
        <v>0</v>
      </c>
      <c r="N32" s="266">
        <v>700</v>
      </c>
      <c r="O32" s="265">
        <f>N32/$H$45</f>
        <v>0.11965811965811966</v>
      </c>
      <c r="P32" s="47"/>
    </row>
    <row r="33" spans="1:16" x14ac:dyDescent="0.25">
      <c r="A33" s="9">
        <v>2</v>
      </c>
      <c r="B33" s="36" t="s">
        <v>8</v>
      </c>
      <c r="C33" s="36" t="s">
        <v>13</v>
      </c>
      <c r="D33" s="264"/>
      <c r="E33" s="36" t="s">
        <v>43</v>
      </c>
      <c r="F33" s="25" t="s">
        <v>59</v>
      </c>
      <c r="G33" s="24">
        <v>24</v>
      </c>
      <c r="H33" s="57">
        <v>600</v>
      </c>
      <c r="I33" s="74">
        <v>99.859904735219956</v>
      </c>
      <c r="J33" s="264"/>
      <c r="K33" s="265"/>
      <c r="L33" s="264"/>
      <c r="M33" s="265"/>
      <c r="N33" s="267"/>
      <c r="O33" s="265"/>
      <c r="P33" s="47"/>
    </row>
    <row r="34" spans="1:16" x14ac:dyDescent="0.25">
      <c r="A34" s="9">
        <v>3</v>
      </c>
      <c r="B34" s="36" t="s">
        <v>8</v>
      </c>
      <c r="C34" s="36" t="s">
        <v>13</v>
      </c>
      <c r="D34" s="264"/>
      <c r="E34" s="36" t="s">
        <v>43</v>
      </c>
      <c r="F34" s="25" t="s">
        <v>60</v>
      </c>
      <c r="G34" s="24">
        <v>21</v>
      </c>
      <c r="H34" s="57">
        <v>525</v>
      </c>
      <c r="I34" s="74">
        <v>99.600912200684149</v>
      </c>
      <c r="J34" s="264"/>
      <c r="K34" s="265"/>
      <c r="L34" s="264"/>
      <c r="M34" s="265"/>
      <c r="N34" s="267"/>
      <c r="O34" s="265"/>
      <c r="P34" s="47"/>
    </row>
    <row r="35" spans="1:16" x14ac:dyDescent="0.25">
      <c r="A35" s="9">
        <v>4</v>
      </c>
      <c r="B35" s="36" t="s">
        <v>8</v>
      </c>
      <c r="C35" s="36" t="s">
        <v>13</v>
      </c>
      <c r="D35" s="264"/>
      <c r="E35" s="36" t="s">
        <v>43</v>
      </c>
      <c r="F35" s="25" t="s">
        <v>61</v>
      </c>
      <c r="G35" s="24">
        <v>21</v>
      </c>
      <c r="H35" s="57">
        <v>525</v>
      </c>
      <c r="I35" s="74">
        <v>99.649635036496349</v>
      </c>
      <c r="J35" s="264"/>
      <c r="K35" s="265"/>
      <c r="L35" s="264"/>
      <c r="M35" s="265"/>
      <c r="N35" s="267"/>
      <c r="O35" s="265"/>
      <c r="P35" s="47"/>
    </row>
    <row r="36" spans="1:16" x14ac:dyDescent="0.25">
      <c r="A36" s="9">
        <v>5</v>
      </c>
      <c r="B36" s="36" t="s">
        <v>8</v>
      </c>
      <c r="C36" s="36" t="s">
        <v>13</v>
      </c>
      <c r="D36" s="264"/>
      <c r="E36" s="36" t="s">
        <v>43</v>
      </c>
      <c r="F36" s="25" t="s">
        <v>62</v>
      </c>
      <c r="G36" s="24">
        <v>20</v>
      </c>
      <c r="H36" s="57">
        <v>500</v>
      </c>
      <c r="I36" s="74">
        <v>99.761967733403864</v>
      </c>
      <c r="J36" s="264"/>
      <c r="K36" s="265"/>
      <c r="L36" s="264"/>
      <c r="M36" s="265"/>
      <c r="N36" s="267"/>
      <c r="O36" s="265"/>
      <c r="P36" s="47"/>
    </row>
    <row r="37" spans="1:16" x14ac:dyDescent="0.25">
      <c r="A37" s="9">
        <v>6</v>
      </c>
      <c r="B37" s="36" t="s">
        <v>8</v>
      </c>
      <c r="C37" s="36" t="s">
        <v>13</v>
      </c>
      <c r="D37" s="264"/>
      <c r="E37" s="36" t="s">
        <v>43</v>
      </c>
      <c r="F37" s="25" t="s">
        <v>63</v>
      </c>
      <c r="G37" s="24">
        <v>20</v>
      </c>
      <c r="H37" s="57">
        <v>500</v>
      </c>
      <c r="I37" s="74">
        <v>99.832589285714292</v>
      </c>
      <c r="J37" s="264"/>
      <c r="K37" s="265"/>
      <c r="L37" s="264"/>
      <c r="M37" s="265"/>
      <c r="N37" s="267"/>
      <c r="O37" s="265"/>
      <c r="P37" s="47"/>
    </row>
    <row r="38" spans="1:16" x14ac:dyDescent="0.25">
      <c r="A38" s="9">
        <v>7</v>
      </c>
      <c r="B38" s="36" t="s">
        <v>8</v>
      </c>
      <c r="C38" s="36" t="s">
        <v>13</v>
      </c>
      <c r="D38" s="264"/>
      <c r="E38" s="36" t="s">
        <v>43</v>
      </c>
      <c r="F38" s="25" t="s">
        <v>64</v>
      </c>
      <c r="G38" s="24">
        <v>15</v>
      </c>
      <c r="H38" s="57">
        <v>375</v>
      </c>
      <c r="I38" s="74">
        <v>99.835571389421759</v>
      </c>
      <c r="J38" s="264"/>
      <c r="K38" s="265"/>
      <c r="L38" s="264"/>
      <c r="M38" s="265"/>
      <c r="N38" s="267"/>
      <c r="O38" s="265"/>
      <c r="P38" s="47"/>
    </row>
    <row r="39" spans="1:16" x14ac:dyDescent="0.25">
      <c r="A39" s="9">
        <v>8</v>
      </c>
      <c r="B39" s="36" t="s">
        <v>8</v>
      </c>
      <c r="C39" s="36" t="s">
        <v>13</v>
      </c>
      <c r="D39" s="264"/>
      <c r="E39" s="36" t="s">
        <v>43</v>
      </c>
      <c r="F39" s="25" t="s">
        <v>65</v>
      </c>
      <c r="G39" s="24">
        <v>11</v>
      </c>
      <c r="H39" s="57">
        <v>275</v>
      </c>
      <c r="I39" s="74">
        <v>99.57994224205828</v>
      </c>
      <c r="J39" s="264"/>
      <c r="K39" s="265"/>
      <c r="L39" s="264"/>
      <c r="M39" s="265"/>
      <c r="N39" s="267"/>
      <c r="O39" s="265"/>
      <c r="P39" s="47"/>
    </row>
    <row r="40" spans="1:16" x14ac:dyDescent="0.25">
      <c r="A40" s="9">
        <v>9</v>
      </c>
      <c r="B40" s="36" t="s">
        <v>8</v>
      </c>
      <c r="C40" s="36" t="s">
        <v>13</v>
      </c>
      <c r="D40" s="264"/>
      <c r="E40" s="36" t="s">
        <v>43</v>
      </c>
      <c r="F40" s="25" t="s">
        <v>66</v>
      </c>
      <c r="G40" s="24">
        <v>16</v>
      </c>
      <c r="H40" s="57">
        <v>400</v>
      </c>
      <c r="I40" s="74">
        <v>99.944690265486727</v>
      </c>
      <c r="J40" s="264"/>
      <c r="K40" s="265"/>
      <c r="L40" s="264"/>
      <c r="M40" s="265"/>
      <c r="N40" s="267"/>
      <c r="O40" s="265"/>
      <c r="P40" s="47"/>
    </row>
    <row r="41" spans="1:16" x14ac:dyDescent="0.25">
      <c r="A41" s="9">
        <v>10</v>
      </c>
      <c r="B41" s="36" t="s">
        <v>8</v>
      </c>
      <c r="C41" s="36" t="s">
        <v>13</v>
      </c>
      <c r="D41" s="264"/>
      <c r="E41" s="36" t="s">
        <v>43</v>
      </c>
      <c r="F41" s="25" t="s">
        <v>67</v>
      </c>
      <c r="G41" s="24">
        <v>14</v>
      </c>
      <c r="H41" s="57">
        <v>350</v>
      </c>
      <c r="I41" s="74">
        <v>99.921011058451811</v>
      </c>
      <c r="J41" s="264"/>
      <c r="K41" s="265"/>
      <c r="L41" s="264"/>
      <c r="M41" s="265"/>
      <c r="N41" s="267"/>
      <c r="O41" s="265"/>
      <c r="P41" s="47"/>
    </row>
    <row r="42" spans="1:16" x14ac:dyDescent="0.25">
      <c r="A42" s="9">
        <v>11</v>
      </c>
      <c r="B42" s="36" t="s">
        <v>8</v>
      </c>
      <c r="C42" s="36" t="s">
        <v>13</v>
      </c>
      <c r="D42" s="264"/>
      <c r="E42" s="36" t="s">
        <v>43</v>
      </c>
      <c r="F42" s="25" t="s">
        <v>68</v>
      </c>
      <c r="G42" s="24">
        <v>20</v>
      </c>
      <c r="H42" s="57">
        <v>500</v>
      </c>
      <c r="I42" s="74">
        <v>99.779179810725552</v>
      </c>
      <c r="J42" s="264"/>
      <c r="K42" s="265"/>
      <c r="L42" s="264"/>
      <c r="M42" s="265"/>
      <c r="N42" s="267"/>
      <c r="O42" s="265"/>
      <c r="P42" s="47"/>
    </row>
    <row r="43" spans="1:16" x14ac:dyDescent="0.25">
      <c r="A43" s="9">
        <v>12</v>
      </c>
      <c r="B43" s="36" t="s">
        <v>8</v>
      </c>
      <c r="C43" s="36" t="s">
        <v>13</v>
      </c>
      <c r="D43" s="264"/>
      <c r="E43" s="36" t="s">
        <v>43</v>
      </c>
      <c r="F43" s="25" t="s">
        <v>69</v>
      </c>
      <c r="G43" s="24">
        <v>16</v>
      </c>
      <c r="H43" s="78">
        <v>400</v>
      </c>
      <c r="I43" s="74">
        <v>98.870573870573864</v>
      </c>
      <c r="J43" s="264"/>
      <c r="K43" s="265"/>
      <c r="L43" s="264"/>
      <c r="M43" s="265"/>
      <c r="N43" s="267"/>
      <c r="O43" s="265"/>
      <c r="P43" s="37"/>
    </row>
    <row r="44" spans="1:16" x14ac:dyDescent="0.25">
      <c r="A44" s="9">
        <v>13</v>
      </c>
      <c r="B44" s="36" t="s">
        <v>8</v>
      </c>
      <c r="C44" s="36" t="s">
        <v>13</v>
      </c>
      <c r="D44" s="264"/>
      <c r="E44" s="36" t="s">
        <v>43</v>
      </c>
      <c r="F44" s="25" t="s">
        <v>70</v>
      </c>
      <c r="G44" s="24">
        <v>12</v>
      </c>
      <c r="H44" s="78">
        <v>300</v>
      </c>
      <c r="I44" s="74">
        <v>99.176646706586823</v>
      </c>
      <c r="J44" s="264"/>
      <c r="K44" s="265"/>
      <c r="L44" s="264"/>
      <c r="M44" s="265"/>
      <c r="N44" s="268"/>
      <c r="O44" s="265"/>
      <c r="P44" s="37"/>
    </row>
    <row r="45" spans="1:16" x14ac:dyDescent="0.25">
      <c r="A45" s="38"/>
      <c r="B45" s="42"/>
      <c r="C45" s="42"/>
      <c r="D45" s="44"/>
      <c r="E45" s="38"/>
      <c r="F45" s="38"/>
      <c r="G45" s="43">
        <f>SUM(G32:G44)</f>
        <v>234</v>
      </c>
      <c r="H45" s="27">
        <f>SUM(H32:H44)</f>
        <v>5850</v>
      </c>
      <c r="I45" s="75"/>
      <c r="J45" s="44"/>
      <c r="K45" s="45"/>
      <c r="L45" s="44"/>
      <c r="M45" s="45"/>
      <c r="N45" s="44"/>
      <c r="O45" s="45"/>
      <c r="P45" s="46"/>
    </row>
    <row r="46" spans="1:16" x14ac:dyDescent="0.25">
      <c r="A46" s="25">
        <v>1</v>
      </c>
      <c r="B46" s="36" t="s">
        <v>9</v>
      </c>
      <c r="C46" s="36" t="s">
        <v>71</v>
      </c>
      <c r="D46" s="239">
        <v>10.27</v>
      </c>
      <c r="E46" s="36" t="s">
        <v>43</v>
      </c>
      <c r="F46" s="25" t="s">
        <v>72</v>
      </c>
      <c r="G46" s="24">
        <v>23</v>
      </c>
      <c r="H46" s="57">
        <v>575</v>
      </c>
      <c r="I46" s="74">
        <v>99.890590809628009</v>
      </c>
      <c r="J46" s="239">
        <v>4950</v>
      </c>
      <c r="K46" s="235">
        <f>J46/$H$59</f>
        <v>0.93396226415094341</v>
      </c>
      <c r="L46" s="239">
        <v>350</v>
      </c>
      <c r="M46" s="235">
        <f>L46/$H$59</f>
        <v>6.6037735849056603E-2</v>
      </c>
      <c r="N46" s="247"/>
      <c r="O46" s="235">
        <f>N46/$H$59</f>
        <v>0</v>
      </c>
      <c r="P46" s="37"/>
    </row>
    <row r="47" spans="1:16" x14ac:dyDescent="0.25">
      <c r="A47" s="25">
        <v>2</v>
      </c>
      <c r="B47" s="36" t="s">
        <v>9</v>
      </c>
      <c r="C47" s="36" t="s">
        <v>71</v>
      </c>
      <c r="D47" s="239"/>
      <c r="E47" s="36" t="s">
        <v>43</v>
      </c>
      <c r="F47" s="25" t="s">
        <v>73</v>
      </c>
      <c r="G47" s="24">
        <v>21</v>
      </c>
      <c r="H47" s="57">
        <v>525</v>
      </c>
      <c r="I47" s="74">
        <v>99.741518578352185</v>
      </c>
      <c r="J47" s="239"/>
      <c r="K47" s="235"/>
      <c r="L47" s="239"/>
      <c r="M47" s="235"/>
      <c r="N47" s="248"/>
      <c r="O47" s="235"/>
      <c r="P47" s="37"/>
    </row>
    <row r="48" spans="1:16" x14ac:dyDescent="0.25">
      <c r="A48" s="25">
        <v>3</v>
      </c>
      <c r="B48" s="36" t="s">
        <v>9</v>
      </c>
      <c r="C48" s="36" t="s">
        <v>71</v>
      </c>
      <c r="D48" s="239"/>
      <c r="E48" s="36" t="s">
        <v>43</v>
      </c>
      <c r="F48" s="25" t="s">
        <v>74</v>
      </c>
      <c r="G48" s="24">
        <v>21</v>
      </c>
      <c r="H48" s="57">
        <v>525</v>
      </c>
      <c r="I48" s="74">
        <v>99.850187265917597</v>
      </c>
      <c r="J48" s="239"/>
      <c r="K48" s="235"/>
      <c r="L48" s="239"/>
      <c r="M48" s="235"/>
      <c r="N48" s="248"/>
      <c r="O48" s="235"/>
      <c r="P48" s="37"/>
    </row>
    <row r="49" spans="1:16" x14ac:dyDescent="0.25">
      <c r="A49" s="25">
        <v>4</v>
      </c>
      <c r="B49" s="36" t="s">
        <v>9</v>
      </c>
      <c r="C49" s="36" t="s">
        <v>71</v>
      </c>
      <c r="D49" s="239"/>
      <c r="E49" s="36" t="s">
        <v>43</v>
      </c>
      <c r="F49" s="25" t="s">
        <v>75</v>
      </c>
      <c r="G49" s="24">
        <v>19</v>
      </c>
      <c r="H49" s="57">
        <v>475</v>
      </c>
      <c r="I49" s="74">
        <v>99.922859346875811</v>
      </c>
      <c r="J49" s="239"/>
      <c r="K49" s="235"/>
      <c r="L49" s="239"/>
      <c r="M49" s="235"/>
      <c r="N49" s="248"/>
      <c r="O49" s="235"/>
      <c r="P49" s="37"/>
    </row>
    <row r="50" spans="1:16" x14ac:dyDescent="0.25">
      <c r="A50" s="25">
        <v>5</v>
      </c>
      <c r="B50" s="36" t="s">
        <v>9</v>
      </c>
      <c r="C50" s="36" t="s">
        <v>71</v>
      </c>
      <c r="D50" s="239"/>
      <c r="E50" s="36" t="s">
        <v>43</v>
      </c>
      <c r="F50" s="25" t="s">
        <v>76</v>
      </c>
      <c r="G50" s="24">
        <v>19</v>
      </c>
      <c r="H50" s="57">
        <v>475</v>
      </c>
      <c r="I50" s="74">
        <v>99.885550786838337</v>
      </c>
      <c r="J50" s="239"/>
      <c r="K50" s="235"/>
      <c r="L50" s="239"/>
      <c r="M50" s="235"/>
      <c r="N50" s="248"/>
      <c r="O50" s="235"/>
      <c r="P50" s="37"/>
    </row>
    <row r="51" spans="1:16" x14ac:dyDescent="0.25">
      <c r="A51" s="25">
        <v>6</v>
      </c>
      <c r="B51" s="36" t="s">
        <v>9</v>
      </c>
      <c r="C51" s="36" t="s">
        <v>71</v>
      </c>
      <c r="D51" s="239"/>
      <c r="E51" s="36" t="s">
        <v>43</v>
      </c>
      <c r="F51" s="25" t="s">
        <v>77</v>
      </c>
      <c r="G51" s="24">
        <v>18</v>
      </c>
      <c r="H51" s="57">
        <v>450</v>
      </c>
      <c r="I51" s="74">
        <v>99.869994799791996</v>
      </c>
      <c r="J51" s="239"/>
      <c r="K51" s="235"/>
      <c r="L51" s="239"/>
      <c r="M51" s="235"/>
      <c r="N51" s="248"/>
      <c r="O51" s="235"/>
      <c r="P51" s="37"/>
    </row>
    <row r="52" spans="1:16" x14ac:dyDescent="0.25">
      <c r="A52" s="25">
        <v>7</v>
      </c>
      <c r="B52" s="36" t="s">
        <v>9</v>
      </c>
      <c r="C52" s="36" t="s">
        <v>71</v>
      </c>
      <c r="D52" s="239"/>
      <c r="E52" s="36" t="s">
        <v>43</v>
      </c>
      <c r="F52" s="25" t="s">
        <v>78</v>
      </c>
      <c r="G52" s="24">
        <v>16</v>
      </c>
      <c r="H52" s="57">
        <v>400</v>
      </c>
      <c r="I52" s="74">
        <v>99.831602582093737</v>
      </c>
      <c r="J52" s="239"/>
      <c r="K52" s="235"/>
      <c r="L52" s="239"/>
      <c r="M52" s="235"/>
      <c r="N52" s="248"/>
      <c r="O52" s="235"/>
      <c r="P52" s="37"/>
    </row>
    <row r="53" spans="1:16" x14ac:dyDescent="0.25">
      <c r="A53" s="25">
        <v>8</v>
      </c>
      <c r="B53" s="36" t="s">
        <v>9</v>
      </c>
      <c r="C53" s="36" t="s">
        <v>71</v>
      </c>
      <c r="D53" s="239"/>
      <c r="E53" s="36" t="s">
        <v>43</v>
      </c>
      <c r="F53" s="25" t="s">
        <v>79</v>
      </c>
      <c r="G53" s="24">
        <v>16</v>
      </c>
      <c r="H53" s="57">
        <v>400</v>
      </c>
      <c r="I53" s="74">
        <v>99.842478340771862</v>
      </c>
      <c r="J53" s="239"/>
      <c r="K53" s="235"/>
      <c r="L53" s="239"/>
      <c r="M53" s="235"/>
      <c r="N53" s="248"/>
      <c r="O53" s="235"/>
      <c r="P53" s="37"/>
    </row>
    <row r="54" spans="1:16" x14ac:dyDescent="0.25">
      <c r="A54" s="25">
        <v>9</v>
      </c>
      <c r="B54" s="36" t="s">
        <v>9</v>
      </c>
      <c r="C54" s="36" t="s">
        <v>71</v>
      </c>
      <c r="D54" s="239"/>
      <c r="E54" s="36" t="s">
        <v>43</v>
      </c>
      <c r="F54" s="25" t="s">
        <v>80</v>
      </c>
      <c r="G54" s="24">
        <v>15</v>
      </c>
      <c r="H54" s="57">
        <v>375</v>
      </c>
      <c r="I54" s="74">
        <v>99.732118939190997</v>
      </c>
      <c r="J54" s="239"/>
      <c r="K54" s="235"/>
      <c r="L54" s="239"/>
      <c r="M54" s="235"/>
      <c r="N54" s="248"/>
      <c r="O54" s="235"/>
      <c r="P54" s="37"/>
    </row>
    <row r="55" spans="1:16" x14ac:dyDescent="0.25">
      <c r="A55" s="25">
        <v>10</v>
      </c>
      <c r="B55" s="36" t="s">
        <v>9</v>
      </c>
      <c r="C55" s="36" t="s">
        <v>71</v>
      </c>
      <c r="D55" s="239"/>
      <c r="E55" s="36" t="s">
        <v>43</v>
      </c>
      <c r="F55" s="25" t="s">
        <v>81</v>
      </c>
      <c r="G55" s="24">
        <v>14</v>
      </c>
      <c r="H55" s="57">
        <v>350</v>
      </c>
      <c r="I55" s="74">
        <v>99.452554744525543</v>
      </c>
      <c r="J55" s="239"/>
      <c r="K55" s="235"/>
      <c r="L55" s="239"/>
      <c r="M55" s="235"/>
      <c r="N55" s="248"/>
      <c r="O55" s="235"/>
      <c r="P55" s="37"/>
    </row>
    <row r="56" spans="1:16" x14ac:dyDescent="0.25">
      <c r="A56" s="25">
        <v>11</v>
      </c>
      <c r="B56" s="36" t="s">
        <v>9</v>
      </c>
      <c r="C56" s="36" t="s">
        <v>71</v>
      </c>
      <c r="D56" s="239"/>
      <c r="E56" s="36" t="s">
        <v>43</v>
      </c>
      <c r="F56" s="25" t="s">
        <v>82</v>
      </c>
      <c r="G56" s="24">
        <v>14</v>
      </c>
      <c r="H56" s="57">
        <v>350</v>
      </c>
      <c r="I56" s="74">
        <v>99.715989775631925</v>
      </c>
      <c r="J56" s="239"/>
      <c r="K56" s="235"/>
      <c r="L56" s="239"/>
      <c r="M56" s="235"/>
      <c r="N56" s="248"/>
      <c r="O56" s="235"/>
      <c r="P56" s="37"/>
    </row>
    <row r="57" spans="1:16" x14ac:dyDescent="0.25">
      <c r="A57" s="25">
        <v>12</v>
      </c>
      <c r="B57" s="36" t="s">
        <v>9</v>
      </c>
      <c r="C57" s="36" t="s">
        <v>71</v>
      </c>
      <c r="D57" s="239"/>
      <c r="E57" s="36" t="s">
        <v>43</v>
      </c>
      <c r="F57" s="25" t="s">
        <v>83</v>
      </c>
      <c r="G57" s="24">
        <v>8</v>
      </c>
      <c r="H57" s="57">
        <v>200</v>
      </c>
      <c r="I57" s="74">
        <v>99.721681046479262</v>
      </c>
      <c r="J57" s="239"/>
      <c r="K57" s="235"/>
      <c r="L57" s="239"/>
      <c r="M57" s="235"/>
      <c r="N57" s="248"/>
      <c r="O57" s="235"/>
      <c r="P57" s="37"/>
    </row>
    <row r="58" spans="1:16" x14ac:dyDescent="0.25">
      <c r="A58" s="25">
        <v>13</v>
      </c>
      <c r="B58" s="36" t="s">
        <v>9</v>
      </c>
      <c r="C58" s="36" t="s">
        <v>71</v>
      </c>
      <c r="D58" s="239"/>
      <c r="E58" s="36" t="s">
        <v>43</v>
      </c>
      <c r="F58" s="25" t="s">
        <v>84</v>
      </c>
      <c r="G58" s="24">
        <v>8</v>
      </c>
      <c r="H58" s="57">
        <v>200</v>
      </c>
      <c r="I58" s="74">
        <v>99.811929070392267</v>
      </c>
      <c r="J58" s="239"/>
      <c r="K58" s="235"/>
      <c r="L58" s="239"/>
      <c r="M58" s="235"/>
      <c r="N58" s="249"/>
      <c r="O58" s="235"/>
      <c r="P58" s="37"/>
    </row>
    <row r="59" spans="1:16" x14ac:dyDescent="0.25">
      <c r="A59" s="38"/>
      <c r="B59" s="42"/>
      <c r="C59" s="42"/>
      <c r="D59" s="44"/>
      <c r="E59" s="38"/>
      <c r="F59" s="42"/>
      <c r="G59" s="48">
        <f>SUM(G46:G58)</f>
        <v>212</v>
      </c>
      <c r="H59" s="44">
        <f>SUM(H46:H58)</f>
        <v>5300</v>
      </c>
      <c r="I59" s="75"/>
      <c r="J59" s="44"/>
      <c r="K59" s="45"/>
      <c r="L59" s="44"/>
      <c r="M59" s="45"/>
      <c r="N59" s="44"/>
      <c r="O59" s="45"/>
      <c r="P59" s="46"/>
    </row>
    <row r="60" spans="1:16" x14ac:dyDescent="0.25">
      <c r="A60" s="25">
        <v>1</v>
      </c>
      <c r="B60" s="36" t="s">
        <v>159</v>
      </c>
      <c r="C60" s="36" t="s">
        <v>160</v>
      </c>
      <c r="D60" s="239">
        <v>8.7799999999999994</v>
      </c>
      <c r="E60" s="36" t="s">
        <v>43</v>
      </c>
      <c r="F60" s="25" t="s">
        <v>161</v>
      </c>
      <c r="G60" s="24">
        <v>23</v>
      </c>
      <c r="H60" s="57">
        <v>575</v>
      </c>
      <c r="I60" s="74">
        <v>99.972152603731544</v>
      </c>
      <c r="J60" s="239">
        <v>3874</v>
      </c>
      <c r="K60" s="235">
        <f>J60/$H$67</f>
        <v>1</v>
      </c>
      <c r="L60" s="239">
        <v>0</v>
      </c>
      <c r="M60" s="235">
        <f>L60/$H$67</f>
        <v>0</v>
      </c>
      <c r="N60" s="247">
        <v>0</v>
      </c>
      <c r="O60" s="235">
        <f>N60/$H$67</f>
        <v>0</v>
      </c>
      <c r="P60" s="37"/>
    </row>
    <row r="61" spans="1:16" x14ac:dyDescent="0.25">
      <c r="A61" s="25">
        <v>2</v>
      </c>
      <c r="B61" s="36" t="s">
        <v>159</v>
      </c>
      <c r="C61" s="36" t="s">
        <v>160</v>
      </c>
      <c r="D61" s="239"/>
      <c r="E61" s="36" t="s">
        <v>43</v>
      </c>
      <c r="F61" s="25" t="s">
        <v>162</v>
      </c>
      <c r="G61" s="24">
        <v>22</v>
      </c>
      <c r="H61" s="57">
        <v>550</v>
      </c>
      <c r="I61" s="74">
        <v>99.858236461582081</v>
      </c>
      <c r="J61" s="239"/>
      <c r="K61" s="235"/>
      <c r="L61" s="239"/>
      <c r="M61" s="235"/>
      <c r="N61" s="248"/>
      <c r="O61" s="235"/>
      <c r="P61" s="37"/>
    </row>
    <row r="62" spans="1:16" x14ac:dyDescent="0.25">
      <c r="A62" s="25">
        <v>3</v>
      </c>
      <c r="B62" s="36" t="s">
        <v>159</v>
      </c>
      <c r="C62" s="36" t="s">
        <v>160</v>
      </c>
      <c r="D62" s="239"/>
      <c r="E62" s="36" t="s">
        <v>43</v>
      </c>
      <c r="F62" s="25" t="s">
        <v>163</v>
      </c>
      <c r="G62" s="24">
        <v>22</v>
      </c>
      <c r="H62" s="57">
        <v>550</v>
      </c>
      <c r="I62" s="74">
        <v>99.974424552429667</v>
      </c>
      <c r="J62" s="239"/>
      <c r="K62" s="235"/>
      <c r="L62" s="239"/>
      <c r="M62" s="235"/>
      <c r="N62" s="248"/>
      <c r="O62" s="235"/>
      <c r="P62" s="37"/>
    </row>
    <row r="63" spans="1:16" x14ac:dyDescent="0.25">
      <c r="A63" s="25">
        <v>4</v>
      </c>
      <c r="B63" s="36" t="s">
        <v>159</v>
      </c>
      <c r="C63" s="36" t="s">
        <v>160</v>
      </c>
      <c r="D63" s="239"/>
      <c r="E63" s="36" t="s">
        <v>43</v>
      </c>
      <c r="F63" s="25" t="s">
        <v>164</v>
      </c>
      <c r="G63" s="24">
        <v>20</v>
      </c>
      <c r="H63" s="57">
        <v>500</v>
      </c>
      <c r="I63" s="74">
        <v>99.922138593303913</v>
      </c>
      <c r="J63" s="239"/>
      <c r="K63" s="235"/>
      <c r="L63" s="239"/>
      <c r="M63" s="235"/>
      <c r="N63" s="248"/>
      <c r="O63" s="235"/>
      <c r="P63" s="37"/>
    </row>
    <row r="64" spans="1:16" x14ac:dyDescent="0.25">
      <c r="A64" s="25">
        <v>5</v>
      </c>
      <c r="B64" s="36" t="s">
        <v>159</v>
      </c>
      <c r="C64" s="36" t="s">
        <v>160</v>
      </c>
      <c r="D64" s="239"/>
      <c r="E64" s="36" t="s">
        <v>43</v>
      </c>
      <c r="F64" s="25" t="s">
        <v>165</v>
      </c>
      <c r="G64" s="24">
        <v>22</v>
      </c>
      <c r="H64" s="57">
        <v>550</v>
      </c>
      <c r="I64" s="74">
        <v>99.922199170124486</v>
      </c>
      <c r="J64" s="239"/>
      <c r="K64" s="235"/>
      <c r="L64" s="239"/>
      <c r="M64" s="235"/>
      <c r="N64" s="248"/>
      <c r="O64" s="235"/>
      <c r="P64" s="37"/>
    </row>
    <row r="65" spans="1:16" x14ac:dyDescent="0.25">
      <c r="A65" s="25">
        <v>6</v>
      </c>
      <c r="B65" s="36" t="s">
        <v>159</v>
      </c>
      <c r="C65" s="36" t="s">
        <v>160</v>
      </c>
      <c r="D65" s="239"/>
      <c r="E65" s="36" t="s">
        <v>43</v>
      </c>
      <c r="F65" s="25" t="s">
        <v>166</v>
      </c>
      <c r="G65" s="24">
        <v>23</v>
      </c>
      <c r="H65" s="57">
        <v>575</v>
      </c>
      <c r="I65" s="74">
        <v>100</v>
      </c>
      <c r="J65" s="239"/>
      <c r="K65" s="235"/>
      <c r="L65" s="239"/>
      <c r="M65" s="235"/>
      <c r="N65" s="248"/>
      <c r="O65" s="235"/>
      <c r="P65" s="37"/>
    </row>
    <row r="66" spans="1:16" x14ac:dyDescent="0.25">
      <c r="A66" s="25">
        <v>7</v>
      </c>
      <c r="B66" s="36" t="s">
        <v>159</v>
      </c>
      <c r="C66" s="36" t="s">
        <v>160</v>
      </c>
      <c r="D66" s="239"/>
      <c r="E66" s="36" t="s">
        <v>43</v>
      </c>
      <c r="F66" s="25" t="s">
        <v>167</v>
      </c>
      <c r="G66" s="24">
        <v>23</v>
      </c>
      <c r="H66" s="57">
        <v>574</v>
      </c>
      <c r="I66" s="74">
        <v>100</v>
      </c>
      <c r="J66" s="239"/>
      <c r="K66" s="235"/>
      <c r="L66" s="239"/>
      <c r="M66" s="235"/>
      <c r="N66" s="249"/>
      <c r="O66" s="235"/>
      <c r="P66" s="37"/>
    </row>
    <row r="67" spans="1:16" x14ac:dyDescent="0.25">
      <c r="A67" s="38"/>
      <c r="B67" s="42"/>
      <c r="C67" s="42"/>
      <c r="D67" s="44"/>
      <c r="E67" s="38"/>
      <c r="F67" s="38"/>
      <c r="G67" s="48">
        <f>SUM(G60:G66)</f>
        <v>155</v>
      </c>
      <c r="H67" s="44">
        <f>SUM(H60:H66)</f>
        <v>3874</v>
      </c>
      <c r="I67" s="75"/>
      <c r="J67" s="44"/>
      <c r="K67" s="45"/>
      <c r="L67" s="44"/>
      <c r="M67" s="45"/>
      <c r="N67" s="44"/>
      <c r="O67" s="45"/>
      <c r="P67" s="46"/>
    </row>
    <row r="68" spans="1:16" x14ac:dyDescent="0.25">
      <c r="A68" s="25">
        <v>1</v>
      </c>
      <c r="B68" s="36" t="s">
        <v>168</v>
      </c>
      <c r="C68" s="36" t="s">
        <v>169</v>
      </c>
      <c r="D68" s="239">
        <v>8.7200000000000006</v>
      </c>
      <c r="E68" s="36" t="s">
        <v>43</v>
      </c>
      <c r="F68" s="25" t="s">
        <v>170</v>
      </c>
      <c r="G68" s="24">
        <v>20</v>
      </c>
      <c r="H68" s="57">
        <v>500</v>
      </c>
      <c r="I68" s="74">
        <v>100</v>
      </c>
      <c r="J68" s="239">
        <v>4436</v>
      </c>
      <c r="K68" s="263">
        <f>J68/$H$76</f>
        <v>1</v>
      </c>
      <c r="L68" s="239">
        <v>0</v>
      </c>
      <c r="M68" s="263">
        <f>L68/$H$76</f>
        <v>0</v>
      </c>
      <c r="N68" s="247">
        <v>0</v>
      </c>
      <c r="O68" s="263">
        <f>N68/$H$76</f>
        <v>0</v>
      </c>
      <c r="P68" s="37"/>
    </row>
    <row r="69" spans="1:16" x14ac:dyDescent="0.25">
      <c r="A69" s="25">
        <v>2</v>
      </c>
      <c r="B69" s="36" t="s">
        <v>168</v>
      </c>
      <c r="C69" s="36" t="s">
        <v>169</v>
      </c>
      <c r="D69" s="239"/>
      <c r="E69" s="36" t="s">
        <v>43</v>
      </c>
      <c r="F69" s="25" t="s">
        <v>171</v>
      </c>
      <c r="G69" s="24">
        <v>20</v>
      </c>
      <c r="H69" s="57">
        <v>500</v>
      </c>
      <c r="I69" s="74">
        <v>99.888950583009432</v>
      </c>
      <c r="J69" s="239"/>
      <c r="K69" s="263"/>
      <c r="L69" s="239"/>
      <c r="M69" s="263"/>
      <c r="N69" s="248"/>
      <c r="O69" s="263"/>
      <c r="P69" s="37"/>
    </row>
    <row r="70" spans="1:16" x14ac:dyDescent="0.25">
      <c r="A70" s="25">
        <v>3</v>
      </c>
      <c r="B70" s="36" t="s">
        <v>168</v>
      </c>
      <c r="C70" s="36" t="s">
        <v>169</v>
      </c>
      <c r="D70" s="239"/>
      <c r="E70" s="36" t="s">
        <v>43</v>
      </c>
      <c r="F70" s="25" t="s">
        <v>172</v>
      </c>
      <c r="G70" s="24">
        <v>23</v>
      </c>
      <c r="H70" s="57">
        <v>575</v>
      </c>
      <c r="I70" s="74">
        <v>99.973670352817265</v>
      </c>
      <c r="J70" s="239"/>
      <c r="K70" s="263"/>
      <c r="L70" s="239"/>
      <c r="M70" s="263"/>
      <c r="N70" s="248"/>
      <c r="O70" s="263"/>
      <c r="P70" s="37"/>
    </row>
    <row r="71" spans="1:16" x14ac:dyDescent="0.25">
      <c r="A71" s="25">
        <v>4</v>
      </c>
      <c r="B71" s="36" t="s">
        <v>168</v>
      </c>
      <c r="C71" s="36" t="s">
        <v>169</v>
      </c>
      <c r="D71" s="239"/>
      <c r="E71" s="36" t="s">
        <v>43</v>
      </c>
      <c r="F71" s="25" t="s">
        <v>173</v>
      </c>
      <c r="G71" s="24">
        <v>23</v>
      </c>
      <c r="H71" s="57">
        <v>575</v>
      </c>
      <c r="I71" s="74">
        <v>99.973698053655966</v>
      </c>
      <c r="J71" s="239"/>
      <c r="K71" s="263"/>
      <c r="L71" s="239"/>
      <c r="M71" s="263"/>
      <c r="N71" s="248"/>
      <c r="O71" s="263"/>
      <c r="P71" s="37"/>
    </row>
    <row r="72" spans="1:16" x14ac:dyDescent="0.25">
      <c r="A72" s="25">
        <v>5</v>
      </c>
      <c r="B72" s="36" t="s">
        <v>168</v>
      </c>
      <c r="C72" s="36" t="s">
        <v>169</v>
      </c>
      <c r="D72" s="239"/>
      <c r="E72" s="36" t="s">
        <v>43</v>
      </c>
      <c r="F72" s="25" t="s">
        <v>174</v>
      </c>
      <c r="G72" s="24">
        <v>23</v>
      </c>
      <c r="H72" s="57">
        <v>575</v>
      </c>
      <c r="I72" s="74">
        <v>99.96987951807229</v>
      </c>
      <c r="J72" s="239"/>
      <c r="K72" s="263"/>
      <c r="L72" s="239"/>
      <c r="M72" s="263"/>
      <c r="N72" s="248"/>
      <c r="O72" s="263"/>
      <c r="P72" s="37"/>
    </row>
    <row r="73" spans="1:16" x14ac:dyDescent="0.25">
      <c r="A73" s="25">
        <v>6</v>
      </c>
      <c r="B73" s="36" t="s">
        <v>168</v>
      </c>
      <c r="C73" s="36" t="s">
        <v>169</v>
      </c>
      <c r="D73" s="239"/>
      <c r="E73" s="36" t="s">
        <v>43</v>
      </c>
      <c r="F73" s="25" t="s">
        <v>175</v>
      </c>
      <c r="G73" s="24">
        <v>23</v>
      </c>
      <c r="H73" s="57">
        <v>575</v>
      </c>
      <c r="I73" s="74">
        <v>100</v>
      </c>
      <c r="J73" s="239"/>
      <c r="K73" s="263"/>
      <c r="L73" s="239"/>
      <c r="M73" s="263"/>
      <c r="N73" s="248"/>
      <c r="O73" s="263"/>
      <c r="P73" s="37"/>
    </row>
    <row r="74" spans="1:16" x14ac:dyDescent="0.25">
      <c r="A74" s="25">
        <v>7</v>
      </c>
      <c r="B74" s="36" t="s">
        <v>168</v>
      </c>
      <c r="C74" s="36" t="s">
        <v>169</v>
      </c>
      <c r="D74" s="239"/>
      <c r="E74" s="36" t="s">
        <v>43</v>
      </c>
      <c r="F74" s="25" t="s">
        <v>176</v>
      </c>
      <c r="G74" s="24">
        <v>22</v>
      </c>
      <c r="H74" s="57">
        <v>550</v>
      </c>
      <c r="I74" s="74">
        <v>99.971156619555813</v>
      </c>
      <c r="J74" s="239"/>
      <c r="K74" s="263"/>
      <c r="L74" s="239"/>
      <c r="M74" s="263"/>
      <c r="N74" s="248"/>
      <c r="O74" s="263"/>
      <c r="P74" s="37"/>
    </row>
    <row r="75" spans="1:16" x14ac:dyDescent="0.25">
      <c r="A75" s="25">
        <v>8</v>
      </c>
      <c r="B75" s="36" t="s">
        <v>168</v>
      </c>
      <c r="C75" s="36" t="s">
        <v>169</v>
      </c>
      <c r="D75" s="239"/>
      <c r="E75" s="36" t="s">
        <v>43</v>
      </c>
      <c r="F75" s="25" t="s">
        <v>177</v>
      </c>
      <c r="G75" s="24">
        <v>24</v>
      </c>
      <c r="H75" s="57">
        <v>586</v>
      </c>
      <c r="I75" s="74">
        <v>99.972833469165991</v>
      </c>
      <c r="J75" s="239"/>
      <c r="K75" s="263"/>
      <c r="L75" s="239"/>
      <c r="M75" s="263"/>
      <c r="N75" s="249"/>
      <c r="O75" s="263"/>
      <c r="P75" s="37"/>
    </row>
    <row r="76" spans="1:16" s="29" customFormat="1" x14ac:dyDescent="0.25">
      <c r="A76" s="3"/>
      <c r="B76" s="79"/>
      <c r="C76" s="79"/>
      <c r="D76" s="27"/>
      <c r="E76" s="3"/>
      <c r="F76" s="79"/>
      <c r="G76" s="43">
        <f>SUM(G68:G75)</f>
        <v>178</v>
      </c>
      <c r="H76" s="27">
        <f>SUM(H68:H75)</f>
        <v>4436</v>
      </c>
      <c r="I76" s="80"/>
      <c r="J76" s="27"/>
      <c r="K76" s="39"/>
      <c r="L76" s="27"/>
      <c r="M76" s="39"/>
      <c r="N76" s="27"/>
      <c r="O76" s="39"/>
      <c r="P76" s="81"/>
    </row>
    <row r="77" spans="1:16" x14ac:dyDescent="0.25">
      <c r="A77" s="252" t="s">
        <v>118</v>
      </c>
      <c r="B77" s="253"/>
      <c r="C77" s="253"/>
      <c r="D77" s="49">
        <f>SUM(D3:D76)</f>
        <v>63.14</v>
      </c>
      <c r="E77" s="82"/>
      <c r="F77" s="82"/>
      <c r="G77" s="82"/>
      <c r="H77" s="49">
        <f>H76+H67+H59+H45+H31+H26+H15+H10</f>
        <v>31675</v>
      </c>
      <c r="I77" s="70"/>
      <c r="J77" s="49">
        <f>SUM(J3:J76)</f>
        <v>28875</v>
      </c>
      <c r="K77" s="83">
        <f>J77/$H$77</f>
        <v>0.91160220994475138</v>
      </c>
      <c r="L77" s="49">
        <f>SUM(L3:L76)</f>
        <v>350</v>
      </c>
      <c r="M77" s="83">
        <f>L77/$H$77</f>
        <v>1.1049723756906077E-2</v>
      </c>
      <c r="N77" s="49">
        <f>SUM(N3:N76)</f>
        <v>2450</v>
      </c>
      <c r="O77" s="83">
        <f>N77/$H$77</f>
        <v>7.7348066298342538E-2</v>
      </c>
      <c r="P77" s="50"/>
    </row>
    <row r="78" spans="1:16" x14ac:dyDescent="0.25">
      <c r="A78" s="36">
        <v>1</v>
      </c>
      <c r="B78" s="36" t="s">
        <v>85</v>
      </c>
      <c r="C78" s="36" t="s">
        <v>86</v>
      </c>
      <c r="D78" s="247">
        <v>5</v>
      </c>
      <c r="E78" s="36" t="s">
        <v>40</v>
      </c>
      <c r="F78" s="25" t="s">
        <v>87</v>
      </c>
      <c r="G78" s="24">
        <v>31</v>
      </c>
      <c r="H78" s="57">
        <v>775</v>
      </c>
      <c r="I78" s="66">
        <v>99.370904325032768</v>
      </c>
      <c r="J78" s="247">
        <v>700</v>
      </c>
      <c r="K78" s="254">
        <f>J78/$H$82</f>
        <v>0.2177293934681182</v>
      </c>
      <c r="L78" s="247">
        <v>775</v>
      </c>
      <c r="M78" s="254">
        <f>L78/$H$82</f>
        <v>0.24105754276827371</v>
      </c>
      <c r="N78" s="247">
        <v>1740</v>
      </c>
      <c r="O78" s="254">
        <f>N78/$H$82</f>
        <v>0.54121306376360812</v>
      </c>
      <c r="P78" s="37"/>
    </row>
    <row r="79" spans="1:16" x14ac:dyDescent="0.25">
      <c r="A79" s="36">
        <v>2</v>
      </c>
      <c r="B79" s="36" t="s">
        <v>85</v>
      </c>
      <c r="C79" s="36" t="s">
        <v>86</v>
      </c>
      <c r="D79" s="248"/>
      <c r="E79" s="36" t="s">
        <v>40</v>
      </c>
      <c r="F79" s="25" t="s">
        <v>88</v>
      </c>
      <c r="G79" s="24">
        <v>28</v>
      </c>
      <c r="H79" s="57">
        <v>700</v>
      </c>
      <c r="I79" s="66">
        <v>99.74326059050064</v>
      </c>
      <c r="J79" s="248"/>
      <c r="K79" s="256"/>
      <c r="L79" s="248"/>
      <c r="M79" s="256"/>
      <c r="N79" s="248"/>
      <c r="O79" s="256"/>
      <c r="P79" s="47"/>
    </row>
    <row r="80" spans="1:16" x14ac:dyDescent="0.25">
      <c r="A80" s="36">
        <v>3</v>
      </c>
      <c r="B80" s="36" t="s">
        <v>85</v>
      </c>
      <c r="C80" s="36" t="s">
        <v>86</v>
      </c>
      <c r="D80" s="248"/>
      <c r="E80" s="36" t="s">
        <v>40</v>
      </c>
      <c r="F80" s="25" t="s">
        <v>89</v>
      </c>
      <c r="G80" s="24">
        <v>34</v>
      </c>
      <c r="H80" s="78">
        <v>850</v>
      </c>
      <c r="I80" s="66">
        <v>93.729729729729726</v>
      </c>
      <c r="J80" s="248"/>
      <c r="K80" s="256"/>
      <c r="L80" s="248"/>
      <c r="M80" s="256"/>
      <c r="N80" s="248"/>
      <c r="O80" s="256"/>
      <c r="P80" s="37"/>
    </row>
    <row r="81" spans="1:16" x14ac:dyDescent="0.25">
      <c r="A81" s="36">
        <v>4</v>
      </c>
      <c r="B81" s="36" t="s">
        <v>85</v>
      </c>
      <c r="C81" s="36" t="s">
        <v>86</v>
      </c>
      <c r="D81" s="249"/>
      <c r="E81" s="36" t="s">
        <v>40</v>
      </c>
      <c r="F81" s="25" t="s">
        <v>90</v>
      </c>
      <c r="G81" s="24">
        <v>36</v>
      </c>
      <c r="H81" s="78">
        <v>890</v>
      </c>
      <c r="I81" s="66">
        <v>96.671907756813411</v>
      </c>
      <c r="J81" s="249"/>
      <c r="K81" s="255"/>
      <c r="L81" s="249"/>
      <c r="M81" s="255"/>
      <c r="N81" s="249"/>
      <c r="O81" s="255"/>
      <c r="P81" s="37"/>
    </row>
    <row r="82" spans="1:16" x14ac:dyDescent="0.25">
      <c r="A82" s="84"/>
      <c r="B82" s="84"/>
      <c r="C82" s="84"/>
      <c r="D82" s="55"/>
      <c r="E82" s="84"/>
      <c r="F82" s="84"/>
      <c r="G82" s="85">
        <f>SUM(G78:G81)</f>
        <v>129</v>
      </c>
      <c r="H82" s="56">
        <f>SUM(H78:H81)</f>
        <v>3215</v>
      </c>
      <c r="I82" s="7"/>
      <c r="J82" s="55"/>
      <c r="K82" s="45"/>
      <c r="L82" s="55"/>
      <c r="M82" s="45"/>
      <c r="N82" s="55"/>
      <c r="O82" s="45"/>
      <c r="P82" s="81"/>
    </row>
    <row r="83" spans="1:16" x14ac:dyDescent="0.25">
      <c r="A83" s="36">
        <v>1</v>
      </c>
      <c r="B83" s="36" t="s">
        <v>178</v>
      </c>
      <c r="C83" s="36" t="s">
        <v>179</v>
      </c>
      <c r="D83" s="247">
        <v>10.49</v>
      </c>
      <c r="E83" s="36" t="s">
        <v>40</v>
      </c>
      <c r="F83" s="25" t="s">
        <v>180</v>
      </c>
      <c r="G83" s="24">
        <v>25</v>
      </c>
      <c r="H83" s="57">
        <v>625</v>
      </c>
      <c r="I83" s="66">
        <v>99.945533769063175</v>
      </c>
      <c r="J83" s="247">
        <v>6800</v>
      </c>
      <c r="K83" s="254">
        <f>J83/$H$94</f>
        <v>1</v>
      </c>
      <c r="L83" s="247">
        <v>0</v>
      </c>
      <c r="M83" s="254">
        <f>L83/$H$94</f>
        <v>0</v>
      </c>
      <c r="N83" s="247">
        <v>0</v>
      </c>
      <c r="O83" s="254">
        <f>N83/$H$94</f>
        <v>0</v>
      </c>
      <c r="P83" s="37"/>
    </row>
    <row r="84" spans="1:16" x14ac:dyDescent="0.25">
      <c r="A84" s="36">
        <v>2</v>
      </c>
      <c r="B84" s="36" t="s">
        <v>178</v>
      </c>
      <c r="C84" s="36" t="s">
        <v>179</v>
      </c>
      <c r="D84" s="248"/>
      <c r="E84" s="36" t="s">
        <v>40</v>
      </c>
      <c r="F84" s="25" t="s">
        <v>181</v>
      </c>
      <c r="G84" s="24">
        <v>25</v>
      </c>
      <c r="H84" s="57">
        <v>625</v>
      </c>
      <c r="I84" s="66">
        <v>99.908897661706646</v>
      </c>
      <c r="J84" s="248"/>
      <c r="K84" s="256"/>
      <c r="L84" s="248"/>
      <c r="M84" s="256"/>
      <c r="N84" s="248"/>
      <c r="O84" s="256"/>
      <c r="P84" s="37"/>
    </row>
    <row r="85" spans="1:16" x14ac:dyDescent="0.25">
      <c r="A85" s="36">
        <v>3</v>
      </c>
      <c r="B85" s="36" t="s">
        <v>178</v>
      </c>
      <c r="C85" s="36" t="s">
        <v>179</v>
      </c>
      <c r="D85" s="248"/>
      <c r="E85" s="36" t="s">
        <v>40</v>
      </c>
      <c r="F85" s="25" t="s">
        <v>182</v>
      </c>
      <c r="G85" s="24">
        <v>25</v>
      </c>
      <c r="H85" s="57">
        <v>625</v>
      </c>
      <c r="I85" s="66">
        <v>99.919914575547253</v>
      </c>
      <c r="J85" s="248"/>
      <c r="K85" s="256"/>
      <c r="L85" s="248"/>
      <c r="M85" s="256"/>
      <c r="N85" s="248"/>
      <c r="O85" s="256"/>
      <c r="P85" s="37"/>
    </row>
    <row r="86" spans="1:16" x14ac:dyDescent="0.25">
      <c r="A86" s="36">
        <v>4</v>
      </c>
      <c r="B86" s="36" t="s">
        <v>178</v>
      </c>
      <c r="C86" s="36" t="s">
        <v>179</v>
      </c>
      <c r="D86" s="248"/>
      <c r="E86" s="36" t="s">
        <v>40</v>
      </c>
      <c r="F86" s="25" t="s">
        <v>183</v>
      </c>
      <c r="G86" s="24">
        <v>25</v>
      </c>
      <c r="H86" s="57">
        <v>625</v>
      </c>
      <c r="I86" s="66">
        <v>99.919050188882892</v>
      </c>
      <c r="J86" s="248"/>
      <c r="K86" s="256"/>
      <c r="L86" s="248"/>
      <c r="M86" s="256"/>
      <c r="N86" s="248"/>
      <c r="O86" s="256"/>
      <c r="P86" s="37"/>
    </row>
    <row r="87" spans="1:16" x14ac:dyDescent="0.25">
      <c r="A87" s="36">
        <v>5</v>
      </c>
      <c r="B87" s="36" t="s">
        <v>178</v>
      </c>
      <c r="C87" s="36" t="s">
        <v>179</v>
      </c>
      <c r="D87" s="248"/>
      <c r="E87" s="36" t="s">
        <v>40</v>
      </c>
      <c r="F87" s="25" t="s">
        <v>184</v>
      </c>
      <c r="G87" s="24">
        <v>28</v>
      </c>
      <c r="H87" s="57">
        <v>700</v>
      </c>
      <c r="I87" s="66">
        <v>99.900299102691918</v>
      </c>
      <c r="J87" s="248"/>
      <c r="K87" s="256"/>
      <c r="L87" s="248"/>
      <c r="M87" s="256"/>
      <c r="N87" s="248"/>
      <c r="O87" s="256"/>
      <c r="P87" s="37"/>
    </row>
    <row r="88" spans="1:16" x14ac:dyDescent="0.25">
      <c r="A88" s="36">
        <v>6</v>
      </c>
      <c r="B88" s="36" t="s">
        <v>178</v>
      </c>
      <c r="C88" s="36" t="s">
        <v>179</v>
      </c>
      <c r="D88" s="248"/>
      <c r="E88" s="36" t="s">
        <v>40</v>
      </c>
      <c r="F88" s="25" t="s">
        <v>185</v>
      </c>
      <c r="G88" s="24">
        <v>28</v>
      </c>
      <c r="H88" s="57">
        <v>700</v>
      </c>
      <c r="I88" s="66">
        <v>99.948253557567924</v>
      </c>
      <c r="J88" s="248"/>
      <c r="K88" s="256"/>
      <c r="L88" s="248"/>
      <c r="M88" s="256"/>
      <c r="N88" s="248"/>
      <c r="O88" s="256"/>
      <c r="P88" s="37"/>
    </row>
    <row r="89" spans="1:16" x14ac:dyDescent="0.25">
      <c r="A89" s="36">
        <v>7</v>
      </c>
      <c r="B89" s="36" t="s">
        <v>178</v>
      </c>
      <c r="C89" s="36" t="s">
        <v>179</v>
      </c>
      <c r="D89" s="248"/>
      <c r="E89" s="36" t="s">
        <v>40</v>
      </c>
      <c r="F89" s="25" t="s">
        <v>186</v>
      </c>
      <c r="G89" s="24">
        <v>27</v>
      </c>
      <c r="H89" s="57">
        <v>675</v>
      </c>
      <c r="I89" s="66">
        <v>99.922380336351878</v>
      </c>
      <c r="J89" s="248"/>
      <c r="K89" s="256"/>
      <c r="L89" s="248"/>
      <c r="M89" s="256"/>
      <c r="N89" s="248"/>
      <c r="O89" s="256"/>
      <c r="P89" s="37"/>
    </row>
    <row r="90" spans="1:16" x14ac:dyDescent="0.25">
      <c r="A90" s="36">
        <v>8</v>
      </c>
      <c r="B90" s="36" t="s">
        <v>178</v>
      </c>
      <c r="C90" s="36" t="s">
        <v>179</v>
      </c>
      <c r="D90" s="248"/>
      <c r="E90" s="36" t="s">
        <v>40</v>
      </c>
      <c r="F90" s="25" t="s">
        <v>187</v>
      </c>
      <c r="G90" s="24">
        <v>27</v>
      </c>
      <c r="H90" s="57">
        <v>675</v>
      </c>
      <c r="I90" s="66">
        <v>99.94731296101159</v>
      </c>
      <c r="J90" s="248"/>
      <c r="K90" s="256"/>
      <c r="L90" s="248"/>
      <c r="M90" s="256"/>
      <c r="N90" s="248"/>
      <c r="O90" s="256"/>
      <c r="P90" s="37"/>
    </row>
    <row r="91" spans="1:16" x14ac:dyDescent="0.25">
      <c r="A91" s="36">
        <v>9</v>
      </c>
      <c r="B91" s="36" t="s">
        <v>178</v>
      </c>
      <c r="C91" s="36" t="s">
        <v>179</v>
      </c>
      <c r="D91" s="248"/>
      <c r="E91" s="36" t="s">
        <v>40</v>
      </c>
      <c r="F91" s="25" t="s">
        <v>188</v>
      </c>
      <c r="G91" s="24">
        <v>28</v>
      </c>
      <c r="H91" s="57">
        <v>700</v>
      </c>
      <c r="I91" s="66">
        <v>99.920906933825464</v>
      </c>
      <c r="J91" s="248"/>
      <c r="K91" s="256"/>
      <c r="L91" s="248"/>
      <c r="M91" s="256"/>
      <c r="N91" s="248"/>
      <c r="O91" s="256"/>
      <c r="P91" s="37"/>
    </row>
    <row r="92" spans="1:16" x14ac:dyDescent="0.25">
      <c r="A92" s="36">
        <v>10</v>
      </c>
      <c r="B92" s="36" t="s">
        <v>178</v>
      </c>
      <c r="C92" s="36" t="s">
        <v>179</v>
      </c>
      <c r="D92" s="248"/>
      <c r="E92" s="36" t="s">
        <v>40</v>
      </c>
      <c r="F92" s="25" t="s">
        <v>189</v>
      </c>
      <c r="G92" s="24">
        <v>21</v>
      </c>
      <c r="H92" s="57">
        <v>525</v>
      </c>
      <c r="I92" s="66">
        <v>99.974937343358391</v>
      </c>
      <c r="J92" s="248"/>
      <c r="K92" s="256"/>
      <c r="L92" s="248"/>
      <c r="M92" s="256"/>
      <c r="N92" s="248"/>
      <c r="O92" s="256"/>
      <c r="P92" s="37"/>
    </row>
    <row r="93" spans="1:16" x14ac:dyDescent="0.25">
      <c r="A93" s="36">
        <v>11</v>
      </c>
      <c r="B93" s="36" t="s">
        <v>178</v>
      </c>
      <c r="C93" s="36" t="s">
        <v>179</v>
      </c>
      <c r="D93" s="249"/>
      <c r="E93" s="36" t="s">
        <v>40</v>
      </c>
      <c r="F93" s="25" t="s">
        <v>190</v>
      </c>
      <c r="G93" s="24">
        <v>13</v>
      </c>
      <c r="H93" s="57">
        <v>325</v>
      </c>
      <c r="I93" s="66">
        <v>99.948213360952877</v>
      </c>
      <c r="J93" s="249"/>
      <c r="K93" s="255"/>
      <c r="L93" s="249"/>
      <c r="M93" s="255"/>
      <c r="N93" s="249"/>
      <c r="O93" s="255"/>
      <c r="P93" s="37"/>
    </row>
    <row r="94" spans="1:16" s="29" customFormat="1" x14ac:dyDescent="0.25">
      <c r="A94" s="3"/>
      <c r="B94" s="3"/>
      <c r="C94" s="3"/>
      <c r="D94" s="27"/>
      <c r="E94" s="3"/>
      <c r="F94" s="3"/>
      <c r="G94" s="4">
        <f>SUM(G83:G93)</f>
        <v>272</v>
      </c>
      <c r="H94" s="27">
        <f>SUM(H83:H93)</f>
        <v>6800</v>
      </c>
      <c r="I94" s="7"/>
      <c r="J94" s="27"/>
      <c r="K94" s="39"/>
      <c r="L94" s="27"/>
      <c r="M94" s="39"/>
      <c r="N94" s="27"/>
      <c r="O94" s="39"/>
      <c r="P94" s="81"/>
    </row>
    <row r="95" spans="1:16" x14ac:dyDescent="0.25">
      <c r="A95" s="36">
        <v>1</v>
      </c>
      <c r="B95" s="36" t="s">
        <v>191</v>
      </c>
      <c r="C95" s="36" t="s">
        <v>192</v>
      </c>
      <c r="D95" s="247">
        <v>6.75</v>
      </c>
      <c r="E95" s="36" t="s">
        <v>40</v>
      </c>
      <c r="F95" s="25" t="s">
        <v>193</v>
      </c>
      <c r="G95" s="24">
        <v>22</v>
      </c>
      <c r="H95" s="57">
        <v>550</v>
      </c>
      <c r="I95" s="66">
        <v>99.909255898366609</v>
      </c>
      <c r="J95" s="247">
        <v>3975</v>
      </c>
      <c r="K95" s="260">
        <f>J95/$H$103</f>
        <v>1</v>
      </c>
      <c r="L95" s="247">
        <v>0</v>
      </c>
      <c r="M95" s="260">
        <f>L95/$H$103</f>
        <v>0</v>
      </c>
      <c r="N95" s="247">
        <v>0</v>
      </c>
      <c r="O95" s="260">
        <f>N95/$H$103</f>
        <v>0</v>
      </c>
      <c r="P95" s="86"/>
    </row>
    <row r="96" spans="1:16" x14ac:dyDescent="0.25">
      <c r="A96" s="36">
        <v>2</v>
      </c>
      <c r="B96" s="36" t="s">
        <v>191</v>
      </c>
      <c r="C96" s="36" t="s">
        <v>192</v>
      </c>
      <c r="D96" s="248"/>
      <c r="E96" s="36" t="s">
        <v>40</v>
      </c>
      <c r="F96" s="25" t="s">
        <v>194</v>
      </c>
      <c r="G96" s="24">
        <v>26</v>
      </c>
      <c r="H96" s="57">
        <v>650</v>
      </c>
      <c r="I96" s="66">
        <v>99.883122954651711</v>
      </c>
      <c r="J96" s="248"/>
      <c r="K96" s="261"/>
      <c r="L96" s="248"/>
      <c r="M96" s="261"/>
      <c r="N96" s="248"/>
      <c r="O96" s="261"/>
      <c r="P96" s="86"/>
    </row>
    <row r="97" spans="1:16" x14ac:dyDescent="0.25">
      <c r="A97" s="36">
        <v>3</v>
      </c>
      <c r="B97" s="36" t="s">
        <v>191</v>
      </c>
      <c r="C97" s="36" t="s">
        <v>192</v>
      </c>
      <c r="D97" s="248"/>
      <c r="E97" s="36" t="s">
        <v>40</v>
      </c>
      <c r="F97" s="25" t="s">
        <v>195</v>
      </c>
      <c r="G97" s="24">
        <v>25</v>
      </c>
      <c r="H97" s="57">
        <v>625</v>
      </c>
      <c r="I97" s="66">
        <v>99.896507115135833</v>
      </c>
      <c r="J97" s="248"/>
      <c r="K97" s="261"/>
      <c r="L97" s="248"/>
      <c r="M97" s="261"/>
      <c r="N97" s="248"/>
      <c r="O97" s="261"/>
      <c r="P97" s="86"/>
    </row>
    <row r="98" spans="1:16" x14ac:dyDescent="0.25">
      <c r="A98" s="36">
        <v>4</v>
      </c>
      <c r="B98" s="36" t="s">
        <v>191</v>
      </c>
      <c r="C98" s="36" t="s">
        <v>192</v>
      </c>
      <c r="D98" s="248"/>
      <c r="E98" s="36" t="s">
        <v>40</v>
      </c>
      <c r="F98" s="25" t="s">
        <v>196</v>
      </c>
      <c r="G98" s="24">
        <v>21</v>
      </c>
      <c r="H98" s="57">
        <v>525</v>
      </c>
      <c r="I98" s="66">
        <v>99.94832041343669</v>
      </c>
      <c r="J98" s="248"/>
      <c r="K98" s="261"/>
      <c r="L98" s="248"/>
      <c r="M98" s="261"/>
      <c r="N98" s="248"/>
      <c r="O98" s="261"/>
      <c r="P98" s="86"/>
    </row>
    <row r="99" spans="1:16" x14ac:dyDescent="0.25">
      <c r="A99" s="36">
        <v>5</v>
      </c>
      <c r="B99" s="36" t="s">
        <v>191</v>
      </c>
      <c r="C99" s="36" t="s">
        <v>192</v>
      </c>
      <c r="D99" s="248"/>
      <c r="E99" s="36" t="s">
        <v>40</v>
      </c>
      <c r="F99" s="25" t="s">
        <v>197</v>
      </c>
      <c r="G99" s="24">
        <v>22</v>
      </c>
      <c r="H99" s="57">
        <v>550</v>
      </c>
      <c r="I99" s="66">
        <v>99.972268441486406</v>
      </c>
      <c r="J99" s="248"/>
      <c r="K99" s="261"/>
      <c r="L99" s="248"/>
      <c r="M99" s="261"/>
      <c r="N99" s="248"/>
      <c r="O99" s="261"/>
      <c r="P99" s="86"/>
    </row>
    <row r="100" spans="1:16" x14ac:dyDescent="0.25">
      <c r="A100" s="36">
        <v>6</v>
      </c>
      <c r="B100" s="36" t="s">
        <v>191</v>
      </c>
      <c r="C100" s="36" t="s">
        <v>192</v>
      </c>
      <c r="D100" s="248"/>
      <c r="E100" s="36" t="s">
        <v>40</v>
      </c>
      <c r="F100" s="25" t="s">
        <v>198</v>
      </c>
      <c r="G100" s="24">
        <v>20</v>
      </c>
      <c r="H100" s="57">
        <v>500</v>
      </c>
      <c r="I100" s="66">
        <v>99.92381919756221</v>
      </c>
      <c r="J100" s="248"/>
      <c r="K100" s="261"/>
      <c r="L100" s="248"/>
      <c r="M100" s="261"/>
      <c r="N100" s="248"/>
      <c r="O100" s="261"/>
      <c r="P100" s="86"/>
    </row>
    <row r="101" spans="1:16" x14ac:dyDescent="0.25">
      <c r="A101" s="36">
        <v>7</v>
      </c>
      <c r="B101" s="36" t="s">
        <v>191</v>
      </c>
      <c r="C101" s="36" t="s">
        <v>192</v>
      </c>
      <c r="D101" s="248"/>
      <c r="E101" s="36" t="s">
        <v>40</v>
      </c>
      <c r="F101" s="25" t="s">
        <v>199</v>
      </c>
      <c r="G101" s="24">
        <v>12</v>
      </c>
      <c r="H101" s="57">
        <v>300</v>
      </c>
      <c r="I101" s="66">
        <v>100</v>
      </c>
      <c r="J101" s="248"/>
      <c r="K101" s="261"/>
      <c r="L101" s="248"/>
      <c r="M101" s="261"/>
      <c r="N101" s="248"/>
      <c r="O101" s="261"/>
      <c r="P101" s="86"/>
    </row>
    <row r="102" spans="1:16" x14ac:dyDescent="0.25">
      <c r="A102" s="36">
        <v>8</v>
      </c>
      <c r="B102" s="36" t="s">
        <v>191</v>
      </c>
      <c r="C102" s="36" t="s">
        <v>192</v>
      </c>
      <c r="D102" s="249"/>
      <c r="E102" s="36" t="s">
        <v>40</v>
      </c>
      <c r="F102" s="25" t="s">
        <v>200</v>
      </c>
      <c r="G102" s="24">
        <v>11</v>
      </c>
      <c r="H102" s="57">
        <v>275</v>
      </c>
      <c r="I102" s="66">
        <v>99.920613919026195</v>
      </c>
      <c r="J102" s="249"/>
      <c r="K102" s="262"/>
      <c r="L102" s="249"/>
      <c r="M102" s="262"/>
      <c r="N102" s="249"/>
      <c r="O102" s="262"/>
      <c r="P102" s="86"/>
    </row>
    <row r="103" spans="1:16" s="29" customFormat="1" x14ac:dyDescent="0.25">
      <c r="A103" s="3"/>
      <c r="B103" s="3"/>
      <c r="C103" s="3"/>
      <c r="D103" s="27"/>
      <c r="E103" s="3"/>
      <c r="F103" s="3"/>
      <c r="G103" s="4">
        <f>SUM(G95:G102)</f>
        <v>159</v>
      </c>
      <c r="H103" s="87">
        <f>SUM(H95:H102)</f>
        <v>3975</v>
      </c>
      <c r="I103" s="7"/>
      <c r="J103" s="27"/>
      <c r="K103" s="39"/>
      <c r="L103" s="27"/>
      <c r="M103" s="39"/>
      <c r="N103" s="27"/>
      <c r="O103" s="39"/>
      <c r="P103" s="81"/>
    </row>
    <row r="104" spans="1:16" x14ac:dyDescent="0.25">
      <c r="A104" s="36">
        <v>1</v>
      </c>
      <c r="B104" s="36" t="s">
        <v>201</v>
      </c>
      <c r="C104" s="36" t="s">
        <v>202</v>
      </c>
      <c r="D104" s="247">
        <v>4.22</v>
      </c>
      <c r="E104" s="36" t="s">
        <v>40</v>
      </c>
      <c r="F104" s="25" t="s">
        <v>203</v>
      </c>
      <c r="G104" s="24">
        <v>20</v>
      </c>
      <c r="H104" s="57">
        <v>500</v>
      </c>
      <c r="I104" s="66">
        <v>99.950738916256157</v>
      </c>
      <c r="J104" s="247">
        <v>2555</v>
      </c>
      <c r="K104" s="254">
        <f>J104/$H$109</f>
        <v>1</v>
      </c>
      <c r="L104" s="247">
        <v>0</v>
      </c>
      <c r="M104" s="254">
        <f>L104/$H$109</f>
        <v>0</v>
      </c>
      <c r="N104" s="247">
        <v>0</v>
      </c>
      <c r="O104" s="254">
        <f>N104/$H$109</f>
        <v>0</v>
      </c>
      <c r="P104" s="37"/>
    </row>
    <row r="105" spans="1:16" x14ac:dyDescent="0.25">
      <c r="A105" s="36">
        <v>2</v>
      </c>
      <c r="B105" s="36" t="s">
        <v>201</v>
      </c>
      <c r="C105" s="36" t="s">
        <v>202</v>
      </c>
      <c r="D105" s="248"/>
      <c r="E105" s="36" t="s">
        <v>40</v>
      </c>
      <c r="F105" s="25" t="s">
        <v>204</v>
      </c>
      <c r="G105" s="24">
        <v>21</v>
      </c>
      <c r="H105" s="57">
        <v>525</v>
      </c>
      <c r="I105" s="66">
        <v>99.974861739567615</v>
      </c>
      <c r="J105" s="248"/>
      <c r="K105" s="256"/>
      <c r="L105" s="248"/>
      <c r="M105" s="256"/>
      <c r="N105" s="248"/>
      <c r="O105" s="256"/>
      <c r="P105" s="37"/>
    </row>
    <row r="106" spans="1:16" x14ac:dyDescent="0.25">
      <c r="A106" s="36">
        <v>3</v>
      </c>
      <c r="B106" s="36" t="s">
        <v>201</v>
      </c>
      <c r="C106" s="36" t="s">
        <v>202</v>
      </c>
      <c r="D106" s="248"/>
      <c r="E106" s="36" t="s">
        <v>40</v>
      </c>
      <c r="F106" s="25" t="s">
        <v>205</v>
      </c>
      <c r="G106" s="24">
        <v>25</v>
      </c>
      <c r="H106" s="57">
        <v>625</v>
      </c>
      <c r="I106" s="66">
        <v>99.97412008281573</v>
      </c>
      <c r="J106" s="248"/>
      <c r="K106" s="256"/>
      <c r="L106" s="248"/>
      <c r="M106" s="256"/>
      <c r="N106" s="248"/>
      <c r="O106" s="256"/>
      <c r="P106" s="37"/>
    </row>
    <row r="107" spans="1:16" x14ac:dyDescent="0.25">
      <c r="A107" s="36">
        <v>4</v>
      </c>
      <c r="B107" s="36" t="s">
        <v>201</v>
      </c>
      <c r="C107" s="36" t="s">
        <v>202</v>
      </c>
      <c r="D107" s="248"/>
      <c r="E107" s="36" t="s">
        <v>40</v>
      </c>
      <c r="F107" s="25" t="s">
        <v>206</v>
      </c>
      <c r="G107" s="24">
        <v>21</v>
      </c>
      <c r="H107" s="57">
        <v>525</v>
      </c>
      <c r="I107" s="66">
        <v>99.92307692307692</v>
      </c>
      <c r="J107" s="248"/>
      <c r="K107" s="256"/>
      <c r="L107" s="248"/>
      <c r="M107" s="256"/>
      <c r="N107" s="248"/>
      <c r="O107" s="256"/>
      <c r="P107" s="37"/>
    </row>
    <row r="108" spans="1:16" x14ac:dyDescent="0.25">
      <c r="A108" s="36">
        <v>5</v>
      </c>
      <c r="B108" s="36" t="s">
        <v>201</v>
      </c>
      <c r="C108" s="36" t="s">
        <v>202</v>
      </c>
      <c r="D108" s="249"/>
      <c r="E108" s="36" t="s">
        <v>40</v>
      </c>
      <c r="F108" s="25" t="s">
        <v>207</v>
      </c>
      <c r="G108" s="24">
        <v>16</v>
      </c>
      <c r="H108" s="57">
        <v>380</v>
      </c>
      <c r="I108" s="66">
        <v>99.973951549882784</v>
      </c>
      <c r="J108" s="249"/>
      <c r="K108" s="255"/>
      <c r="L108" s="249"/>
      <c r="M108" s="255"/>
      <c r="N108" s="249"/>
      <c r="O108" s="255"/>
      <c r="P108" s="37"/>
    </row>
    <row r="109" spans="1:16" s="29" customFormat="1" x14ac:dyDescent="0.25">
      <c r="A109" s="3"/>
      <c r="B109" s="3"/>
      <c r="C109" s="3"/>
      <c r="D109" s="27"/>
      <c r="E109" s="3"/>
      <c r="F109" s="3"/>
      <c r="G109" s="3">
        <f>SUM(G104:G108)</f>
        <v>103</v>
      </c>
      <c r="H109" s="27">
        <f>SUM(H104:H108)</f>
        <v>2555</v>
      </c>
      <c r="I109" s="7"/>
      <c r="J109" s="27"/>
      <c r="K109" s="39"/>
      <c r="L109" s="27"/>
      <c r="M109" s="39"/>
      <c r="N109" s="27"/>
      <c r="O109" s="39"/>
      <c r="P109" s="81"/>
    </row>
    <row r="110" spans="1:16" x14ac:dyDescent="0.25">
      <c r="A110" s="36">
        <v>1</v>
      </c>
      <c r="B110" s="36" t="s">
        <v>208</v>
      </c>
      <c r="C110" s="36" t="s">
        <v>209</v>
      </c>
      <c r="D110" s="247">
        <v>3</v>
      </c>
      <c r="E110" s="36" t="s">
        <v>40</v>
      </c>
      <c r="F110" s="25" t="s">
        <v>210</v>
      </c>
      <c r="G110" s="24">
        <v>27</v>
      </c>
      <c r="H110" s="57">
        <v>675</v>
      </c>
      <c r="I110" s="66">
        <v>99.900842835894892</v>
      </c>
      <c r="J110" s="247">
        <v>2693</v>
      </c>
      <c r="K110" s="254">
        <f>J110/$H$114</f>
        <v>1</v>
      </c>
      <c r="L110" s="247">
        <v>0</v>
      </c>
      <c r="M110" s="254">
        <f>L110/$H$114</f>
        <v>0</v>
      </c>
      <c r="N110" s="247">
        <v>0</v>
      </c>
      <c r="O110" s="254">
        <f>N110/$H$114</f>
        <v>0</v>
      </c>
      <c r="P110" s="37"/>
    </row>
    <row r="111" spans="1:16" x14ac:dyDescent="0.25">
      <c r="A111" s="36">
        <v>2</v>
      </c>
      <c r="B111" s="36" t="s">
        <v>208</v>
      </c>
      <c r="C111" s="36" t="s">
        <v>209</v>
      </c>
      <c r="D111" s="248"/>
      <c r="E111" s="36" t="s">
        <v>40</v>
      </c>
      <c r="F111" s="25" t="s">
        <v>211</v>
      </c>
      <c r="G111" s="24">
        <v>27</v>
      </c>
      <c r="H111" s="57">
        <v>675</v>
      </c>
      <c r="I111" s="66">
        <v>99.640841457157521</v>
      </c>
      <c r="J111" s="248"/>
      <c r="K111" s="256"/>
      <c r="L111" s="248"/>
      <c r="M111" s="256"/>
      <c r="N111" s="248"/>
      <c r="O111" s="256"/>
      <c r="P111" s="37"/>
    </row>
    <row r="112" spans="1:16" x14ac:dyDescent="0.25">
      <c r="A112" s="36">
        <v>3</v>
      </c>
      <c r="B112" s="36" t="s">
        <v>208</v>
      </c>
      <c r="C112" s="36" t="s">
        <v>209</v>
      </c>
      <c r="D112" s="248"/>
      <c r="E112" s="36" t="s">
        <v>40</v>
      </c>
      <c r="F112" s="25" t="s">
        <v>212</v>
      </c>
      <c r="G112" s="24">
        <v>27</v>
      </c>
      <c r="H112" s="57">
        <v>675</v>
      </c>
      <c r="I112" s="66">
        <v>99.747665909664391</v>
      </c>
      <c r="J112" s="248"/>
      <c r="K112" s="256"/>
      <c r="L112" s="248"/>
      <c r="M112" s="256"/>
      <c r="N112" s="248"/>
      <c r="O112" s="256"/>
      <c r="P112" s="37"/>
    </row>
    <row r="113" spans="1:16" x14ac:dyDescent="0.25">
      <c r="A113" s="36">
        <v>4</v>
      </c>
      <c r="B113" s="36" t="s">
        <v>208</v>
      </c>
      <c r="C113" s="36" t="s">
        <v>209</v>
      </c>
      <c r="D113" s="249"/>
      <c r="E113" s="36" t="s">
        <v>40</v>
      </c>
      <c r="F113" s="25" t="s">
        <v>213</v>
      </c>
      <c r="G113" s="24">
        <v>27</v>
      </c>
      <c r="H113" s="57">
        <v>668</v>
      </c>
      <c r="I113" s="66">
        <v>99.851411589895989</v>
      </c>
      <c r="J113" s="249"/>
      <c r="K113" s="255"/>
      <c r="L113" s="249"/>
      <c r="M113" s="255"/>
      <c r="N113" s="249"/>
      <c r="O113" s="255"/>
      <c r="P113" s="37"/>
    </row>
    <row r="114" spans="1:16" s="29" customFormat="1" x14ac:dyDescent="0.25">
      <c r="A114" s="3"/>
      <c r="B114" s="3"/>
      <c r="C114" s="3"/>
      <c r="D114" s="27"/>
      <c r="E114" s="3"/>
      <c r="F114" s="3"/>
      <c r="G114" s="4">
        <f>SUM(G110:G113)</f>
        <v>108</v>
      </c>
      <c r="H114" s="87">
        <f>SUM(H110:H113)</f>
        <v>2693</v>
      </c>
      <c r="I114" s="7"/>
      <c r="J114" s="27"/>
      <c r="K114" s="39"/>
      <c r="L114" s="27"/>
      <c r="M114" s="39"/>
      <c r="N114" s="27"/>
      <c r="O114" s="39"/>
      <c r="P114" s="81"/>
    </row>
    <row r="115" spans="1:16" x14ac:dyDescent="0.25">
      <c r="A115" s="36">
        <v>1</v>
      </c>
      <c r="B115" s="36" t="s">
        <v>153</v>
      </c>
      <c r="C115" s="36" t="s">
        <v>154</v>
      </c>
      <c r="D115" s="247">
        <v>3.2</v>
      </c>
      <c r="E115" s="36" t="s">
        <v>40</v>
      </c>
      <c r="F115" s="25" t="s">
        <v>214</v>
      </c>
      <c r="G115" s="24">
        <v>23</v>
      </c>
      <c r="H115" s="57">
        <v>575</v>
      </c>
      <c r="I115" s="66">
        <v>99.974823766364551</v>
      </c>
      <c r="J115" s="247">
        <v>2329</v>
      </c>
      <c r="K115" s="260">
        <f>J115/$H$119</f>
        <v>1</v>
      </c>
      <c r="L115" s="247">
        <v>0</v>
      </c>
      <c r="M115" s="260">
        <f>L115/$H$119</f>
        <v>0</v>
      </c>
      <c r="N115" s="247">
        <v>0</v>
      </c>
      <c r="O115" s="260">
        <f>N115/$H$119</f>
        <v>0</v>
      </c>
      <c r="P115" s="37"/>
    </row>
    <row r="116" spans="1:16" x14ac:dyDescent="0.25">
      <c r="A116" s="36">
        <v>3</v>
      </c>
      <c r="B116" s="36" t="s">
        <v>153</v>
      </c>
      <c r="C116" s="36" t="s">
        <v>154</v>
      </c>
      <c r="D116" s="248"/>
      <c r="E116" s="36" t="s">
        <v>40</v>
      </c>
      <c r="F116" s="25" t="s">
        <v>215</v>
      </c>
      <c r="G116" s="24">
        <v>23</v>
      </c>
      <c r="H116" s="57">
        <v>575</v>
      </c>
      <c r="I116" s="66">
        <v>100</v>
      </c>
      <c r="J116" s="248"/>
      <c r="K116" s="261"/>
      <c r="L116" s="248"/>
      <c r="M116" s="261"/>
      <c r="N116" s="248"/>
      <c r="O116" s="261"/>
      <c r="P116" s="37"/>
    </row>
    <row r="117" spans="1:16" x14ac:dyDescent="0.25">
      <c r="A117" s="36">
        <v>3</v>
      </c>
      <c r="B117" s="36" t="s">
        <v>153</v>
      </c>
      <c r="C117" s="36" t="s">
        <v>154</v>
      </c>
      <c r="D117" s="248"/>
      <c r="E117" s="36" t="s">
        <v>40</v>
      </c>
      <c r="F117" s="25" t="s">
        <v>216</v>
      </c>
      <c r="G117" s="24">
        <v>24</v>
      </c>
      <c r="H117" s="57">
        <v>600</v>
      </c>
      <c r="I117" s="66">
        <v>99.950956351152527</v>
      </c>
      <c r="J117" s="248"/>
      <c r="K117" s="261"/>
      <c r="L117" s="248"/>
      <c r="M117" s="261"/>
      <c r="N117" s="248"/>
      <c r="O117" s="261"/>
      <c r="P117" s="37"/>
    </row>
    <row r="118" spans="1:16" x14ac:dyDescent="0.25">
      <c r="A118" s="36">
        <v>4</v>
      </c>
      <c r="B118" s="36" t="s">
        <v>153</v>
      </c>
      <c r="C118" s="36" t="s">
        <v>154</v>
      </c>
      <c r="D118" s="249"/>
      <c r="E118" s="36" t="s">
        <v>40</v>
      </c>
      <c r="F118" s="25" t="s">
        <v>217</v>
      </c>
      <c r="G118" s="24">
        <v>24</v>
      </c>
      <c r="H118" s="57">
        <v>579</v>
      </c>
      <c r="I118" s="66">
        <v>99.893162393162399</v>
      </c>
      <c r="J118" s="249"/>
      <c r="K118" s="262"/>
      <c r="L118" s="249"/>
      <c r="M118" s="262"/>
      <c r="N118" s="249"/>
      <c r="O118" s="262"/>
      <c r="P118" s="37"/>
    </row>
    <row r="119" spans="1:16" s="29" customFormat="1" x14ac:dyDescent="0.25">
      <c r="A119" s="3"/>
      <c r="B119" s="3"/>
      <c r="C119" s="3"/>
      <c r="D119" s="27"/>
      <c r="E119" s="3"/>
      <c r="F119" s="3"/>
      <c r="G119" s="4">
        <f>SUM(G115:G118)</f>
        <v>94</v>
      </c>
      <c r="H119" s="87">
        <f>SUM(H115:H118)</f>
        <v>2329</v>
      </c>
      <c r="I119" s="7"/>
      <c r="J119" s="27"/>
      <c r="K119" s="39"/>
      <c r="L119" s="27"/>
      <c r="M119" s="39"/>
      <c r="N119" s="27"/>
      <c r="O119" s="39"/>
      <c r="P119" s="81"/>
    </row>
    <row r="120" spans="1:16" x14ac:dyDescent="0.25">
      <c r="A120" s="36">
        <v>1</v>
      </c>
      <c r="B120" s="36" t="s">
        <v>218</v>
      </c>
      <c r="C120" s="36" t="s">
        <v>219</v>
      </c>
      <c r="D120" s="247">
        <v>11.39</v>
      </c>
      <c r="E120" s="36" t="s">
        <v>40</v>
      </c>
      <c r="F120" s="25" t="s">
        <v>220</v>
      </c>
      <c r="G120" s="24">
        <v>22</v>
      </c>
      <c r="H120" s="57">
        <v>550</v>
      </c>
      <c r="I120" s="66">
        <v>99.81940144478844</v>
      </c>
      <c r="J120" s="247">
        <v>6389.7</v>
      </c>
      <c r="K120" s="254">
        <f>J120/$H$136</f>
        <v>0.89183078147026384</v>
      </c>
      <c r="L120" s="247">
        <v>0</v>
      </c>
      <c r="M120" s="254">
        <f>L120/$H$136</f>
        <v>0</v>
      </c>
      <c r="N120" s="247">
        <v>775</v>
      </c>
      <c r="O120" s="254">
        <f>N120/$H$136</f>
        <v>0.10816921852973606</v>
      </c>
      <c r="P120" s="37"/>
    </row>
    <row r="121" spans="1:16" x14ac:dyDescent="0.25">
      <c r="A121" s="36">
        <v>2</v>
      </c>
      <c r="B121" s="36" t="s">
        <v>218</v>
      </c>
      <c r="C121" s="36" t="s">
        <v>219</v>
      </c>
      <c r="D121" s="248"/>
      <c r="E121" s="36" t="s">
        <v>40</v>
      </c>
      <c r="F121" s="25" t="s">
        <v>221</v>
      </c>
      <c r="G121" s="24">
        <v>22</v>
      </c>
      <c r="H121" s="57">
        <v>550</v>
      </c>
      <c r="I121" s="66">
        <v>99.862938596491233</v>
      </c>
      <c r="J121" s="248"/>
      <c r="K121" s="256"/>
      <c r="L121" s="248"/>
      <c r="M121" s="256"/>
      <c r="N121" s="248"/>
      <c r="O121" s="256"/>
      <c r="P121" s="37"/>
    </row>
    <row r="122" spans="1:16" x14ac:dyDescent="0.25">
      <c r="A122" s="36">
        <v>3</v>
      </c>
      <c r="B122" s="36" t="s">
        <v>218</v>
      </c>
      <c r="C122" s="36" t="s">
        <v>219</v>
      </c>
      <c r="D122" s="248"/>
      <c r="E122" s="36" t="s">
        <v>40</v>
      </c>
      <c r="F122" s="25" t="s">
        <v>222</v>
      </c>
      <c r="G122" s="24">
        <v>23</v>
      </c>
      <c r="H122" s="57">
        <v>575</v>
      </c>
      <c r="I122" s="66">
        <v>99.811827956989248</v>
      </c>
      <c r="J122" s="248"/>
      <c r="K122" s="256"/>
      <c r="L122" s="248"/>
      <c r="M122" s="256"/>
      <c r="N122" s="248"/>
      <c r="O122" s="256"/>
      <c r="P122" s="37"/>
    </row>
    <row r="123" spans="1:16" x14ac:dyDescent="0.25">
      <c r="A123" s="36">
        <v>4</v>
      </c>
      <c r="B123" s="36" t="s">
        <v>218</v>
      </c>
      <c r="C123" s="36" t="s">
        <v>219</v>
      </c>
      <c r="D123" s="248"/>
      <c r="E123" s="36" t="s">
        <v>40</v>
      </c>
      <c r="F123" s="25" t="s">
        <v>223</v>
      </c>
      <c r="G123" s="24">
        <v>20</v>
      </c>
      <c r="H123" s="57">
        <v>500</v>
      </c>
      <c r="I123" s="66">
        <v>99.839271363514598</v>
      </c>
      <c r="J123" s="248"/>
      <c r="K123" s="256"/>
      <c r="L123" s="248"/>
      <c r="M123" s="256"/>
      <c r="N123" s="248"/>
      <c r="O123" s="256"/>
      <c r="P123" s="37"/>
    </row>
    <row r="124" spans="1:16" x14ac:dyDescent="0.25">
      <c r="A124" s="36">
        <v>5</v>
      </c>
      <c r="B124" s="36" t="s">
        <v>218</v>
      </c>
      <c r="C124" s="36" t="s">
        <v>219</v>
      </c>
      <c r="D124" s="248"/>
      <c r="E124" s="36" t="s">
        <v>40</v>
      </c>
      <c r="F124" s="25" t="s">
        <v>224</v>
      </c>
      <c r="G124" s="24">
        <v>20</v>
      </c>
      <c r="H124" s="57">
        <v>500</v>
      </c>
      <c r="I124" s="66">
        <v>99.916177703269071</v>
      </c>
      <c r="J124" s="248"/>
      <c r="K124" s="256"/>
      <c r="L124" s="248"/>
      <c r="M124" s="256"/>
      <c r="N124" s="248"/>
      <c r="O124" s="256"/>
      <c r="P124" s="37"/>
    </row>
    <row r="125" spans="1:16" x14ac:dyDescent="0.25">
      <c r="A125" s="36">
        <v>6</v>
      </c>
      <c r="B125" s="36" t="s">
        <v>218</v>
      </c>
      <c r="C125" s="36" t="s">
        <v>219</v>
      </c>
      <c r="D125" s="248"/>
      <c r="E125" s="36" t="s">
        <v>40</v>
      </c>
      <c r="F125" s="25" t="s">
        <v>225</v>
      </c>
      <c r="G125" s="24">
        <v>18</v>
      </c>
      <c r="H125" s="57">
        <v>450</v>
      </c>
      <c r="I125" s="66">
        <v>99.825530677522536</v>
      </c>
      <c r="J125" s="248"/>
      <c r="K125" s="256"/>
      <c r="L125" s="248"/>
      <c r="M125" s="256"/>
      <c r="N125" s="248"/>
      <c r="O125" s="256"/>
      <c r="P125" s="37"/>
    </row>
    <row r="126" spans="1:16" x14ac:dyDescent="0.25">
      <c r="A126" s="36">
        <v>7</v>
      </c>
      <c r="B126" s="36" t="s">
        <v>218</v>
      </c>
      <c r="C126" s="36" t="s">
        <v>219</v>
      </c>
      <c r="D126" s="248"/>
      <c r="E126" s="36" t="s">
        <v>40</v>
      </c>
      <c r="F126" s="25" t="s">
        <v>226</v>
      </c>
      <c r="G126" s="24">
        <v>20</v>
      </c>
      <c r="H126" s="57">
        <v>500</v>
      </c>
      <c r="I126" s="66">
        <v>99.710982658959537</v>
      </c>
      <c r="J126" s="248"/>
      <c r="K126" s="256"/>
      <c r="L126" s="248"/>
      <c r="M126" s="256"/>
      <c r="N126" s="248"/>
      <c r="O126" s="256"/>
      <c r="P126" s="37"/>
    </row>
    <row r="127" spans="1:16" x14ac:dyDescent="0.25">
      <c r="A127" s="36">
        <v>8</v>
      </c>
      <c r="B127" s="36" t="s">
        <v>218</v>
      </c>
      <c r="C127" s="36" t="s">
        <v>219</v>
      </c>
      <c r="D127" s="248"/>
      <c r="E127" s="36" t="s">
        <v>40</v>
      </c>
      <c r="F127" s="25" t="s">
        <v>227</v>
      </c>
      <c r="G127" s="24">
        <v>20</v>
      </c>
      <c r="H127" s="57">
        <v>500</v>
      </c>
      <c r="I127" s="66">
        <v>99.82595723520636</v>
      </c>
      <c r="J127" s="248"/>
      <c r="K127" s="256"/>
      <c r="L127" s="248"/>
      <c r="M127" s="256"/>
      <c r="N127" s="248"/>
      <c r="O127" s="256"/>
      <c r="P127" s="37"/>
    </row>
    <row r="128" spans="1:16" x14ac:dyDescent="0.25">
      <c r="A128" s="36">
        <v>9</v>
      </c>
      <c r="B128" s="36" t="s">
        <v>218</v>
      </c>
      <c r="C128" s="36" t="s">
        <v>219</v>
      </c>
      <c r="D128" s="248"/>
      <c r="E128" s="36" t="s">
        <v>40</v>
      </c>
      <c r="F128" s="25" t="s">
        <v>228</v>
      </c>
      <c r="G128" s="24">
        <v>20</v>
      </c>
      <c r="H128" s="57">
        <v>500</v>
      </c>
      <c r="I128" s="66">
        <v>99.880810488677</v>
      </c>
      <c r="J128" s="248"/>
      <c r="K128" s="256"/>
      <c r="L128" s="248"/>
      <c r="M128" s="256"/>
      <c r="N128" s="248"/>
      <c r="O128" s="256"/>
      <c r="P128" s="37"/>
    </row>
    <row r="129" spans="1:16" x14ac:dyDescent="0.25">
      <c r="A129" s="36">
        <v>10</v>
      </c>
      <c r="B129" s="36" t="s">
        <v>218</v>
      </c>
      <c r="C129" s="36" t="s">
        <v>219</v>
      </c>
      <c r="D129" s="248"/>
      <c r="E129" s="36" t="s">
        <v>40</v>
      </c>
      <c r="F129" s="25" t="s">
        <v>229</v>
      </c>
      <c r="G129" s="24">
        <v>20</v>
      </c>
      <c r="H129" s="57">
        <v>500</v>
      </c>
      <c r="I129" s="66">
        <v>99.730392156862749</v>
      </c>
      <c r="J129" s="248"/>
      <c r="K129" s="256"/>
      <c r="L129" s="248"/>
      <c r="M129" s="256"/>
      <c r="N129" s="248"/>
      <c r="O129" s="256"/>
      <c r="P129" s="37"/>
    </row>
    <row r="130" spans="1:16" x14ac:dyDescent="0.25">
      <c r="A130" s="36">
        <v>11</v>
      </c>
      <c r="B130" s="36" t="s">
        <v>218</v>
      </c>
      <c r="C130" s="36" t="s">
        <v>219</v>
      </c>
      <c r="D130" s="248"/>
      <c r="E130" s="36" t="s">
        <v>40</v>
      </c>
      <c r="F130" s="25" t="s">
        <v>230</v>
      </c>
      <c r="G130" s="24">
        <v>20</v>
      </c>
      <c r="H130" s="57">
        <v>500</v>
      </c>
      <c r="I130" s="66">
        <v>99.59166129378896</v>
      </c>
      <c r="J130" s="248"/>
      <c r="K130" s="256"/>
      <c r="L130" s="248"/>
      <c r="M130" s="256"/>
      <c r="N130" s="248"/>
      <c r="O130" s="256"/>
      <c r="P130" s="37"/>
    </row>
    <row r="131" spans="1:16" x14ac:dyDescent="0.25">
      <c r="A131" s="36">
        <v>12</v>
      </c>
      <c r="B131" s="36" t="s">
        <v>218</v>
      </c>
      <c r="C131" s="36" t="s">
        <v>219</v>
      </c>
      <c r="D131" s="248"/>
      <c r="E131" s="36" t="s">
        <v>40</v>
      </c>
      <c r="F131" s="25" t="s">
        <v>231</v>
      </c>
      <c r="G131" s="24">
        <v>20</v>
      </c>
      <c r="H131" s="57">
        <v>500</v>
      </c>
      <c r="I131" s="66">
        <v>99.781181619256017</v>
      </c>
      <c r="J131" s="248"/>
      <c r="K131" s="256"/>
      <c r="L131" s="248"/>
      <c r="M131" s="256"/>
      <c r="N131" s="248"/>
      <c r="O131" s="256"/>
      <c r="P131" s="37"/>
    </row>
    <row r="132" spans="1:16" x14ac:dyDescent="0.25">
      <c r="A132" s="36">
        <v>13</v>
      </c>
      <c r="B132" s="36" t="s">
        <v>218</v>
      </c>
      <c r="C132" s="36" t="s">
        <v>219</v>
      </c>
      <c r="D132" s="248"/>
      <c r="E132" s="36" t="s">
        <v>40</v>
      </c>
      <c r="F132" s="25" t="s">
        <v>232</v>
      </c>
      <c r="G132" s="24">
        <v>31</v>
      </c>
      <c r="H132" s="78">
        <v>775</v>
      </c>
      <c r="I132" s="66">
        <v>99.151484901422506</v>
      </c>
      <c r="J132" s="248"/>
      <c r="K132" s="256"/>
      <c r="L132" s="248"/>
      <c r="M132" s="256"/>
      <c r="N132" s="248"/>
      <c r="O132" s="256"/>
      <c r="P132" s="37"/>
    </row>
    <row r="133" spans="1:16" x14ac:dyDescent="0.25">
      <c r="A133" s="36">
        <v>14</v>
      </c>
      <c r="B133" s="36" t="s">
        <v>218</v>
      </c>
      <c r="C133" s="36" t="s">
        <v>219</v>
      </c>
      <c r="D133" s="248"/>
      <c r="E133" s="36" t="s">
        <v>40</v>
      </c>
      <c r="F133" s="25" t="s">
        <v>233</v>
      </c>
      <c r="G133" s="25">
        <v>9</v>
      </c>
      <c r="H133" s="76">
        <v>204</v>
      </c>
      <c r="I133" s="66">
        <v>99.946977730646879</v>
      </c>
      <c r="J133" s="248"/>
      <c r="K133" s="256"/>
      <c r="L133" s="248"/>
      <c r="M133" s="256"/>
      <c r="N133" s="248"/>
      <c r="O133" s="256"/>
      <c r="P133" s="37"/>
    </row>
    <row r="134" spans="1:16" x14ac:dyDescent="0.25">
      <c r="A134" s="36">
        <v>15</v>
      </c>
      <c r="B134" s="36" t="s">
        <v>218</v>
      </c>
      <c r="C134" s="36" t="s">
        <v>219</v>
      </c>
      <c r="D134" s="248"/>
      <c r="E134" s="36" t="s">
        <v>40</v>
      </c>
      <c r="F134" s="25" t="s">
        <v>131</v>
      </c>
      <c r="G134" s="24">
        <v>1</v>
      </c>
      <c r="H134" s="57">
        <v>29.6</v>
      </c>
      <c r="I134" s="88">
        <v>99.922740149369048</v>
      </c>
      <c r="J134" s="248"/>
      <c r="K134" s="256"/>
      <c r="L134" s="248"/>
      <c r="M134" s="256"/>
      <c r="N134" s="248"/>
      <c r="O134" s="256"/>
      <c r="P134" s="37"/>
    </row>
    <row r="135" spans="1:16" x14ac:dyDescent="0.25">
      <c r="A135" s="36">
        <v>16</v>
      </c>
      <c r="B135" s="36" t="s">
        <v>218</v>
      </c>
      <c r="C135" s="36" t="s">
        <v>219</v>
      </c>
      <c r="D135" s="249"/>
      <c r="E135" s="36" t="s">
        <v>40</v>
      </c>
      <c r="F135" s="25" t="s">
        <v>131</v>
      </c>
      <c r="G135" s="24">
        <v>1</v>
      </c>
      <c r="H135" s="57">
        <v>31.1</v>
      </c>
      <c r="I135" s="88">
        <v>99.922740149369048</v>
      </c>
      <c r="J135" s="249"/>
      <c r="K135" s="255"/>
      <c r="L135" s="249"/>
      <c r="M135" s="255"/>
      <c r="N135" s="249"/>
      <c r="O135" s="255"/>
      <c r="P135" s="37"/>
    </row>
    <row r="136" spans="1:16" s="29" customFormat="1" x14ac:dyDescent="0.25">
      <c r="A136" s="3"/>
      <c r="B136" s="3"/>
      <c r="C136" s="3"/>
      <c r="D136" s="27"/>
      <c r="E136" s="3"/>
      <c r="F136" s="3"/>
      <c r="G136" s="3">
        <f>SUM(G120:G135)</f>
        <v>287</v>
      </c>
      <c r="H136" s="27">
        <f>SUM(H120:H135)</f>
        <v>7164.7000000000007</v>
      </c>
      <c r="I136" s="7"/>
      <c r="J136" s="27"/>
      <c r="K136" s="39"/>
      <c r="L136" s="27"/>
      <c r="M136" s="39"/>
      <c r="N136" s="27"/>
      <c r="O136" s="39"/>
      <c r="P136" s="81"/>
    </row>
    <row r="137" spans="1:16" x14ac:dyDescent="0.25">
      <c r="A137" s="36">
        <v>1</v>
      </c>
      <c r="B137" s="36" t="s">
        <v>234</v>
      </c>
      <c r="C137" s="36" t="s">
        <v>235</v>
      </c>
      <c r="D137" s="247">
        <v>4.93</v>
      </c>
      <c r="E137" s="36" t="s">
        <v>40</v>
      </c>
      <c r="F137" s="25" t="s">
        <v>236</v>
      </c>
      <c r="G137" s="24">
        <v>26</v>
      </c>
      <c r="H137" s="57">
        <v>650</v>
      </c>
      <c r="I137" s="66">
        <v>100</v>
      </c>
      <c r="J137" s="247">
        <v>3314.5</v>
      </c>
      <c r="K137" s="254">
        <f>J137/$H$143</f>
        <v>1</v>
      </c>
      <c r="L137" s="247">
        <v>0</v>
      </c>
      <c r="M137" s="254">
        <f>L137/$H$143</f>
        <v>0</v>
      </c>
      <c r="N137" s="247">
        <v>0</v>
      </c>
      <c r="O137" s="254">
        <f>N137/$H$143</f>
        <v>0</v>
      </c>
      <c r="P137" s="37"/>
    </row>
    <row r="138" spans="1:16" x14ac:dyDescent="0.25">
      <c r="A138" s="36">
        <v>2</v>
      </c>
      <c r="B138" s="36" t="s">
        <v>234</v>
      </c>
      <c r="C138" s="36" t="s">
        <v>235</v>
      </c>
      <c r="D138" s="248"/>
      <c r="E138" s="36" t="s">
        <v>40</v>
      </c>
      <c r="F138" s="25" t="s">
        <v>237</v>
      </c>
      <c r="G138" s="24">
        <v>2</v>
      </c>
      <c r="H138" s="57">
        <v>39.5</v>
      </c>
      <c r="I138" s="66">
        <v>100</v>
      </c>
      <c r="J138" s="248"/>
      <c r="K138" s="256"/>
      <c r="L138" s="248"/>
      <c r="M138" s="256"/>
      <c r="N138" s="248"/>
      <c r="O138" s="256"/>
      <c r="P138" s="37"/>
    </row>
    <row r="139" spans="1:16" x14ac:dyDescent="0.25">
      <c r="A139" s="36">
        <v>3</v>
      </c>
      <c r="B139" s="36" t="s">
        <v>234</v>
      </c>
      <c r="C139" s="36" t="s">
        <v>235</v>
      </c>
      <c r="D139" s="248"/>
      <c r="E139" s="36" t="s">
        <v>40</v>
      </c>
      <c r="F139" s="25" t="s">
        <v>238</v>
      </c>
      <c r="G139" s="24">
        <v>26</v>
      </c>
      <c r="H139" s="57">
        <v>650</v>
      </c>
      <c r="I139" s="66">
        <v>99.922480620155042</v>
      </c>
      <c r="J139" s="248"/>
      <c r="K139" s="256"/>
      <c r="L139" s="248"/>
      <c r="M139" s="256"/>
      <c r="N139" s="248"/>
      <c r="O139" s="256"/>
      <c r="P139" s="37"/>
    </row>
    <row r="140" spans="1:16" x14ac:dyDescent="0.25">
      <c r="A140" s="36">
        <v>4</v>
      </c>
      <c r="B140" s="36" t="s">
        <v>234</v>
      </c>
      <c r="C140" s="36" t="s">
        <v>235</v>
      </c>
      <c r="D140" s="248"/>
      <c r="E140" s="36" t="s">
        <v>40</v>
      </c>
      <c r="F140" s="25" t="s">
        <v>239</v>
      </c>
      <c r="G140" s="24">
        <v>26</v>
      </c>
      <c r="H140" s="57">
        <v>650</v>
      </c>
      <c r="I140" s="66">
        <v>99.844921168260527</v>
      </c>
      <c r="J140" s="248"/>
      <c r="K140" s="256"/>
      <c r="L140" s="248"/>
      <c r="M140" s="256"/>
      <c r="N140" s="248"/>
      <c r="O140" s="256"/>
      <c r="P140" s="37"/>
    </row>
    <row r="141" spans="1:16" x14ac:dyDescent="0.25">
      <c r="A141" s="36">
        <v>5</v>
      </c>
      <c r="B141" s="36" t="s">
        <v>234</v>
      </c>
      <c r="C141" s="36" t="s">
        <v>235</v>
      </c>
      <c r="D141" s="248"/>
      <c r="E141" s="36" t="s">
        <v>40</v>
      </c>
      <c r="F141" s="25" t="s">
        <v>240</v>
      </c>
      <c r="G141" s="24">
        <v>26</v>
      </c>
      <c r="H141" s="57">
        <v>650</v>
      </c>
      <c r="I141" s="66">
        <v>99.948665297741272</v>
      </c>
      <c r="J141" s="248"/>
      <c r="K141" s="256"/>
      <c r="L141" s="248"/>
      <c r="M141" s="256"/>
      <c r="N141" s="248"/>
      <c r="O141" s="256"/>
      <c r="P141" s="37"/>
    </row>
    <row r="142" spans="1:16" x14ac:dyDescent="0.25">
      <c r="A142" s="36">
        <v>6</v>
      </c>
      <c r="B142" s="36" t="s">
        <v>234</v>
      </c>
      <c r="C142" s="36" t="s">
        <v>235</v>
      </c>
      <c r="D142" s="249"/>
      <c r="E142" s="36" t="s">
        <v>40</v>
      </c>
      <c r="F142" s="25" t="s">
        <v>241</v>
      </c>
      <c r="G142" s="24">
        <v>27</v>
      </c>
      <c r="H142" s="57">
        <v>675</v>
      </c>
      <c r="I142" s="66">
        <v>99.920212765957444</v>
      </c>
      <c r="J142" s="249"/>
      <c r="K142" s="255"/>
      <c r="L142" s="249"/>
      <c r="M142" s="255"/>
      <c r="N142" s="249"/>
      <c r="O142" s="255"/>
      <c r="P142" s="37"/>
    </row>
    <row r="143" spans="1:16" s="29" customFormat="1" x14ac:dyDescent="0.25">
      <c r="A143" s="3"/>
      <c r="B143" s="3"/>
      <c r="C143" s="3"/>
      <c r="D143" s="27"/>
      <c r="E143" s="3"/>
      <c r="F143" s="3"/>
      <c r="G143" s="4">
        <f>SUM(G137:G142)</f>
        <v>133</v>
      </c>
      <c r="H143" s="27">
        <f>SUM(H137:H142)</f>
        <v>3314.5</v>
      </c>
      <c r="I143" s="7"/>
      <c r="J143" s="27"/>
      <c r="K143" s="39"/>
      <c r="L143" s="27"/>
      <c r="M143" s="39"/>
      <c r="N143" s="27"/>
      <c r="O143" s="39"/>
      <c r="P143" s="81"/>
    </row>
    <row r="144" spans="1:16" x14ac:dyDescent="0.25">
      <c r="A144" s="36">
        <v>1</v>
      </c>
      <c r="B144" s="36" t="s">
        <v>242</v>
      </c>
      <c r="C144" s="36" t="s">
        <v>243</v>
      </c>
      <c r="D144" s="247">
        <v>5.65</v>
      </c>
      <c r="E144" s="36" t="s">
        <v>40</v>
      </c>
      <c r="F144" s="25" t="s">
        <v>244</v>
      </c>
      <c r="G144" s="24">
        <v>27</v>
      </c>
      <c r="H144" s="57">
        <v>675</v>
      </c>
      <c r="I144" s="66">
        <v>99.62640099626401</v>
      </c>
      <c r="J144" s="247">
        <v>1875</v>
      </c>
      <c r="K144" s="254">
        <f>J144/$H$151</f>
        <v>0.54696616102683782</v>
      </c>
      <c r="L144" s="247"/>
      <c r="M144" s="254">
        <f>L144/$H$151</f>
        <v>0</v>
      </c>
      <c r="N144" s="247">
        <v>1553</v>
      </c>
      <c r="O144" s="254">
        <f>N144/$H$151</f>
        <v>0.45303383897316218</v>
      </c>
      <c r="P144" s="37"/>
    </row>
    <row r="145" spans="1:16" x14ac:dyDescent="0.25">
      <c r="A145" s="36">
        <v>3</v>
      </c>
      <c r="B145" s="36" t="s">
        <v>242</v>
      </c>
      <c r="C145" s="36" t="s">
        <v>243</v>
      </c>
      <c r="D145" s="248"/>
      <c r="E145" s="36" t="s">
        <v>40</v>
      </c>
      <c r="F145" s="25" t="s">
        <v>245</v>
      </c>
      <c r="G145" s="24">
        <v>23</v>
      </c>
      <c r="H145" s="78">
        <v>275</v>
      </c>
      <c r="I145" s="66">
        <v>99.198195940866995</v>
      </c>
      <c r="J145" s="248"/>
      <c r="K145" s="256"/>
      <c r="L145" s="248"/>
      <c r="M145" s="256"/>
      <c r="N145" s="248"/>
      <c r="O145" s="256"/>
      <c r="P145" s="37"/>
    </row>
    <row r="146" spans="1:16" x14ac:dyDescent="0.25">
      <c r="A146" s="36">
        <v>3</v>
      </c>
      <c r="B146" s="36" t="s">
        <v>242</v>
      </c>
      <c r="C146" s="36" t="s">
        <v>243</v>
      </c>
      <c r="D146" s="248"/>
      <c r="E146" s="36" t="s">
        <v>40</v>
      </c>
      <c r="F146" s="25" t="s">
        <v>246</v>
      </c>
      <c r="G146" s="24">
        <v>23</v>
      </c>
      <c r="H146" s="78">
        <v>575</v>
      </c>
      <c r="I146" s="66">
        <v>99.000512557662731</v>
      </c>
      <c r="J146" s="248"/>
      <c r="K146" s="256"/>
      <c r="L146" s="248"/>
      <c r="M146" s="256"/>
      <c r="N146" s="248"/>
      <c r="O146" s="256"/>
      <c r="P146" s="37"/>
    </row>
    <row r="147" spans="1:16" x14ac:dyDescent="0.25">
      <c r="A147" s="36">
        <v>4</v>
      </c>
      <c r="B147" s="36" t="s">
        <v>242</v>
      </c>
      <c r="C147" s="36" t="s">
        <v>243</v>
      </c>
      <c r="D147" s="248"/>
      <c r="E147" s="36" t="s">
        <v>40</v>
      </c>
      <c r="F147" s="25" t="s">
        <v>247</v>
      </c>
      <c r="G147" s="24">
        <v>25</v>
      </c>
      <c r="H147" s="57">
        <v>625</v>
      </c>
      <c r="I147" s="66">
        <v>99.314893617021198</v>
      </c>
      <c r="J147" s="248"/>
      <c r="K147" s="256"/>
      <c r="L147" s="248"/>
      <c r="M147" s="256"/>
      <c r="N147" s="248"/>
      <c r="O147" s="256"/>
      <c r="P147" s="37"/>
    </row>
    <row r="148" spans="1:16" x14ac:dyDescent="0.25">
      <c r="A148" s="36">
        <v>5</v>
      </c>
      <c r="B148" s="36" t="s">
        <v>242</v>
      </c>
      <c r="C148" s="36" t="s">
        <v>243</v>
      </c>
      <c r="D148" s="248"/>
      <c r="E148" s="36" t="s">
        <v>40</v>
      </c>
      <c r="F148" s="25" t="s">
        <v>248</v>
      </c>
      <c r="G148" s="24">
        <v>27</v>
      </c>
      <c r="H148" s="78">
        <v>675</v>
      </c>
      <c r="I148" s="66">
        <v>99.069286452947253</v>
      </c>
      <c r="J148" s="248"/>
      <c r="K148" s="256"/>
      <c r="L148" s="248"/>
      <c r="M148" s="256"/>
      <c r="N148" s="248"/>
      <c r="O148" s="256"/>
      <c r="P148" s="37"/>
    </row>
    <row r="149" spans="1:16" x14ac:dyDescent="0.25">
      <c r="A149" s="36">
        <v>5.9</v>
      </c>
      <c r="B149" s="36" t="s">
        <v>242</v>
      </c>
      <c r="C149" s="36" t="s">
        <v>243</v>
      </c>
      <c r="D149" s="248"/>
      <c r="E149" s="36" t="s">
        <v>40</v>
      </c>
      <c r="F149" s="25" t="s">
        <v>249</v>
      </c>
      <c r="G149" s="24">
        <v>11</v>
      </c>
      <c r="H149" s="57">
        <v>575</v>
      </c>
      <c r="I149" s="66">
        <v>99.599623174752708</v>
      </c>
      <c r="J149" s="248"/>
      <c r="K149" s="256"/>
      <c r="L149" s="248"/>
      <c r="M149" s="256"/>
      <c r="N149" s="248"/>
      <c r="O149" s="256"/>
      <c r="P149" s="37"/>
    </row>
    <row r="150" spans="1:16" x14ac:dyDescent="0.25">
      <c r="A150" s="36">
        <v>6.8</v>
      </c>
      <c r="B150" s="36" t="s">
        <v>242</v>
      </c>
      <c r="C150" s="36" t="s">
        <v>243</v>
      </c>
      <c r="D150" s="249"/>
      <c r="E150" s="36" t="s">
        <v>40</v>
      </c>
      <c r="F150" s="25" t="s">
        <v>250</v>
      </c>
      <c r="G150" s="24">
        <v>1</v>
      </c>
      <c r="H150" s="78">
        <v>28</v>
      </c>
      <c r="I150" s="66">
        <v>99.20542182752979</v>
      </c>
      <c r="J150" s="249"/>
      <c r="K150" s="255"/>
      <c r="L150" s="249"/>
      <c r="M150" s="255"/>
      <c r="N150" s="249"/>
      <c r="O150" s="255"/>
      <c r="P150" s="37"/>
    </row>
    <row r="151" spans="1:16" x14ac:dyDescent="0.25">
      <c r="A151" s="38"/>
      <c r="B151" s="38"/>
      <c r="C151" s="38"/>
      <c r="D151" s="44"/>
      <c r="E151" s="38"/>
      <c r="F151" s="38"/>
      <c r="G151" s="51">
        <f>SUM(G144:G150)</f>
        <v>137</v>
      </c>
      <c r="H151" s="89">
        <f>SUM(H144:H150)</f>
        <v>3428</v>
      </c>
      <c r="I151" s="90"/>
      <c r="J151" s="44"/>
      <c r="K151" s="45"/>
      <c r="L151" s="44"/>
      <c r="M151" s="45"/>
      <c r="N151" s="44"/>
      <c r="O151" s="45"/>
      <c r="P151" s="46"/>
    </row>
    <row r="152" spans="1:16" x14ac:dyDescent="0.25">
      <c r="A152" s="36">
        <v>1</v>
      </c>
      <c r="B152" s="36" t="s">
        <v>251</v>
      </c>
      <c r="C152" s="36" t="s">
        <v>252</v>
      </c>
      <c r="D152" s="247">
        <v>6.45</v>
      </c>
      <c r="E152" s="36" t="s">
        <v>40</v>
      </c>
      <c r="F152" s="25" t="s">
        <v>253</v>
      </c>
      <c r="G152" s="24">
        <v>27</v>
      </c>
      <c r="H152" s="57">
        <v>675</v>
      </c>
      <c r="I152" s="66">
        <v>99.976700838769801</v>
      </c>
      <c r="J152" s="247">
        <v>3525</v>
      </c>
      <c r="K152" s="254">
        <f>J152/$H$161</f>
        <v>0.72238047420948015</v>
      </c>
      <c r="L152" s="247">
        <v>500</v>
      </c>
      <c r="M152" s="254">
        <f>L152/$H$161</f>
        <v>0.10246531549070639</v>
      </c>
      <c r="N152" s="247">
        <v>854.7</v>
      </c>
      <c r="O152" s="254">
        <f>N152/$H$161</f>
        <v>0.17515421029981354</v>
      </c>
      <c r="P152" s="37"/>
    </row>
    <row r="153" spans="1:16" x14ac:dyDescent="0.25">
      <c r="A153" s="36">
        <v>2</v>
      </c>
      <c r="B153" s="36" t="s">
        <v>251</v>
      </c>
      <c r="C153" s="36" t="s">
        <v>252</v>
      </c>
      <c r="D153" s="248"/>
      <c r="E153" s="36" t="s">
        <v>40</v>
      </c>
      <c r="F153" s="25" t="s">
        <v>254</v>
      </c>
      <c r="G153" s="24">
        <v>27</v>
      </c>
      <c r="H153" s="57">
        <v>675</v>
      </c>
      <c r="I153" s="66">
        <v>99.932644813650654</v>
      </c>
      <c r="J153" s="248"/>
      <c r="K153" s="256"/>
      <c r="L153" s="248"/>
      <c r="M153" s="256"/>
      <c r="N153" s="248"/>
      <c r="O153" s="256"/>
      <c r="P153" s="37"/>
    </row>
    <row r="154" spans="1:16" x14ac:dyDescent="0.25">
      <c r="A154" s="36">
        <v>3</v>
      </c>
      <c r="B154" s="36" t="s">
        <v>251</v>
      </c>
      <c r="C154" s="36" t="s">
        <v>252</v>
      </c>
      <c r="D154" s="248"/>
      <c r="E154" s="36" t="s">
        <v>40</v>
      </c>
      <c r="F154" s="25" t="s">
        <v>255</v>
      </c>
      <c r="G154" s="24">
        <v>27</v>
      </c>
      <c r="H154" s="57">
        <v>675</v>
      </c>
      <c r="I154" s="66">
        <v>99.973031283710895</v>
      </c>
      <c r="J154" s="248"/>
      <c r="K154" s="256"/>
      <c r="L154" s="248"/>
      <c r="M154" s="256"/>
      <c r="N154" s="248"/>
      <c r="O154" s="256"/>
      <c r="P154" s="37"/>
    </row>
    <row r="155" spans="1:16" x14ac:dyDescent="0.25">
      <c r="A155" s="36">
        <v>4</v>
      </c>
      <c r="B155" s="36" t="s">
        <v>251</v>
      </c>
      <c r="C155" s="36" t="s">
        <v>252</v>
      </c>
      <c r="D155" s="248"/>
      <c r="E155" s="36" t="s">
        <v>40</v>
      </c>
      <c r="F155" s="25" t="s">
        <v>256</v>
      </c>
      <c r="G155" s="24">
        <v>20</v>
      </c>
      <c r="H155" s="57">
        <v>500</v>
      </c>
      <c r="I155" s="66">
        <v>99.686520376175551</v>
      </c>
      <c r="J155" s="248"/>
      <c r="K155" s="256"/>
      <c r="L155" s="248"/>
      <c r="M155" s="256"/>
      <c r="N155" s="248"/>
      <c r="O155" s="256"/>
      <c r="P155" s="37"/>
    </row>
    <row r="156" spans="1:16" x14ac:dyDescent="0.25">
      <c r="A156" s="36">
        <v>5</v>
      </c>
      <c r="B156" s="36" t="s">
        <v>251</v>
      </c>
      <c r="C156" s="36" t="s">
        <v>252</v>
      </c>
      <c r="D156" s="248"/>
      <c r="E156" s="36" t="s">
        <v>40</v>
      </c>
      <c r="F156" s="25" t="s">
        <v>257</v>
      </c>
      <c r="G156" s="24">
        <v>20</v>
      </c>
      <c r="H156" s="57">
        <v>500</v>
      </c>
      <c r="I156" s="66">
        <v>99.328859060402678</v>
      </c>
      <c r="J156" s="248"/>
      <c r="K156" s="256"/>
      <c r="L156" s="248"/>
      <c r="M156" s="256"/>
      <c r="N156" s="248"/>
      <c r="O156" s="256"/>
      <c r="P156" s="37"/>
    </row>
    <row r="157" spans="1:16" x14ac:dyDescent="0.25">
      <c r="A157" s="36">
        <v>6</v>
      </c>
      <c r="B157" s="36" t="s">
        <v>251</v>
      </c>
      <c r="C157" s="36" t="s">
        <v>252</v>
      </c>
      <c r="D157" s="248"/>
      <c r="E157" s="36" t="s">
        <v>40</v>
      </c>
      <c r="F157" s="25" t="s">
        <v>258</v>
      </c>
      <c r="G157" s="24">
        <v>20</v>
      </c>
      <c r="H157" s="57">
        <v>500</v>
      </c>
      <c r="I157" s="66">
        <v>99.927113702623913</v>
      </c>
      <c r="J157" s="248"/>
      <c r="K157" s="256"/>
      <c r="L157" s="248"/>
      <c r="M157" s="256"/>
      <c r="N157" s="248"/>
      <c r="O157" s="256"/>
      <c r="P157" s="37"/>
    </row>
    <row r="158" spans="1:16" x14ac:dyDescent="0.25">
      <c r="A158" s="36">
        <v>7</v>
      </c>
      <c r="B158" s="36" t="s">
        <v>251</v>
      </c>
      <c r="C158" s="36" t="s">
        <v>252</v>
      </c>
      <c r="D158" s="248"/>
      <c r="E158" s="36" t="s">
        <v>40</v>
      </c>
      <c r="F158" s="25" t="s">
        <v>259</v>
      </c>
      <c r="G158" s="24">
        <v>20</v>
      </c>
      <c r="H158" s="57">
        <v>500</v>
      </c>
      <c r="I158" s="66">
        <v>99.950495049504951</v>
      </c>
      <c r="J158" s="248"/>
      <c r="K158" s="256"/>
      <c r="L158" s="248"/>
      <c r="M158" s="256"/>
      <c r="N158" s="248"/>
      <c r="O158" s="256"/>
      <c r="P158" s="37"/>
    </row>
    <row r="159" spans="1:16" x14ac:dyDescent="0.25">
      <c r="A159" s="36">
        <v>8</v>
      </c>
      <c r="B159" s="36" t="s">
        <v>251</v>
      </c>
      <c r="C159" s="36" t="s">
        <v>252</v>
      </c>
      <c r="D159" s="248"/>
      <c r="E159" s="36" t="s">
        <v>40</v>
      </c>
      <c r="F159" s="25" t="s">
        <v>260</v>
      </c>
      <c r="G159" s="24">
        <v>17</v>
      </c>
      <c r="H159" s="78">
        <v>425</v>
      </c>
      <c r="I159" s="66">
        <v>98.974358974358978</v>
      </c>
      <c r="J159" s="248"/>
      <c r="K159" s="256"/>
      <c r="L159" s="248"/>
      <c r="M159" s="256"/>
      <c r="N159" s="248"/>
      <c r="O159" s="256"/>
      <c r="P159" s="37"/>
    </row>
    <row r="160" spans="1:16" x14ac:dyDescent="0.25">
      <c r="A160" s="36">
        <v>9</v>
      </c>
      <c r="B160" s="36" t="s">
        <v>251</v>
      </c>
      <c r="C160" s="36" t="s">
        <v>252</v>
      </c>
      <c r="D160" s="249"/>
      <c r="E160" s="36" t="s">
        <v>40</v>
      </c>
      <c r="F160" s="25" t="s">
        <v>261</v>
      </c>
      <c r="G160" s="24">
        <v>18</v>
      </c>
      <c r="H160" s="78">
        <v>429.7</v>
      </c>
      <c r="I160" s="66">
        <v>98.415632426722993</v>
      </c>
      <c r="J160" s="249"/>
      <c r="K160" s="255"/>
      <c r="L160" s="249"/>
      <c r="M160" s="255"/>
      <c r="N160" s="249"/>
      <c r="O160" s="255"/>
      <c r="P160" s="37"/>
    </row>
    <row r="161" spans="1:16" s="29" customFormat="1" x14ac:dyDescent="0.25">
      <c r="A161" s="3"/>
      <c r="B161" s="3"/>
      <c r="C161" s="3"/>
      <c r="D161" s="27"/>
      <c r="E161" s="3"/>
      <c r="F161" s="3"/>
      <c r="G161" s="3">
        <f>SUM(G152:G160)</f>
        <v>196</v>
      </c>
      <c r="H161" s="27">
        <f>SUM(H152:H160)</f>
        <v>4879.7</v>
      </c>
      <c r="I161" s="3"/>
      <c r="J161" s="27"/>
      <c r="K161" s="39"/>
      <c r="L161" s="27"/>
      <c r="M161" s="39"/>
      <c r="N161" s="27"/>
      <c r="O161" s="39"/>
      <c r="P161" s="81"/>
    </row>
    <row r="162" spans="1:16" x14ac:dyDescent="0.25">
      <c r="A162" s="252" t="s">
        <v>118</v>
      </c>
      <c r="B162" s="253"/>
      <c r="C162" s="253"/>
      <c r="D162" s="49">
        <f>SUM(D78:D161)</f>
        <v>61.080000000000005</v>
      </c>
      <c r="E162" s="82"/>
      <c r="F162" s="82"/>
      <c r="G162" s="82"/>
      <c r="H162" s="49">
        <f>H161+H151+H143+H136+H119+H114+H109+H103+H94+H82</f>
        <v>40353.9</v>
      </c>
      <c r="I162" s="70"/>
      <c r="J162" s="49">
        <f>SUM(J78:J161)</f>
        <v>34156.199999999997</v>
      </c>
      <c r="K162" s="83">
        <f>J162/$H$162</f>
        <v>0.8464163315069918</v>
      </c>
      <c r="L162" s="49">
        <f>SUM(L78:L161)</f>
        <v>1275</v>
      </c>
      <c r="M162" s="83">
        <f>L162/$H$162</f>
        <v>3.1595459174949631E-2</v>
      </c>
      <c r="N162" s="49">
        <f>SUM(N78:N161)</f>
        <v>4922.7</v>
      </c>
      <c r="O162" s="83">
        <f>N162/$H$162</f>
        <v>0.12198820931805847</v>
      </c>
      <c r="P162" s="40"/>
    </row>
    <row r="163" spans="1:16" x14ac:dyDescent="0.25">
      <c r="A163" s="36">
        <v>1</v>
      </c>
      <c r="B163" s="36" t="s">
        <v>12</v>
      </c>
      <c r="C163" s="36" t="s">
        <v>91</v>
      </c>
      <c r="D163" s="239">
        <v>6.22</v>
      </c>
      <c r="E163" s="36" t="s">
        <v>92</v>
      </c>
      <c r="F163" s="25" t="s">
        <v>93</v>
      </c>
      <c r="G163" s="24">
        <v>27</v>
      </c>
      <c r="H163" s="57">
        <v>675</v>
      </c>
      <c r="I163" s="66">
        <v>99.894459102902374</v>
      </c>
      <c r="J163" s="239">
        <v>3126</v>
      </c>
      <c r="K163" s="235">
        <f>J163/$H$169</f>
        <v>1</v>
      </c>
      <c r="L163" s="239">
        <v>0</v>
      </c>
      <c r="M163" s="235">
        <f>L163/$H$169</f>
        <v>0</v>
      </c>
      <c r="N163" s="247">
        <v>0</v>
      </c>
      <c r="O163" s="235">
        <f>N163/$H$169</f>
        <v>0</v>
      </c>
      <c r="P163" s="37"/>
    </row>
    <row r="164" spans="1:16" x14ac:dyDescent="0.25">
      <c r="A164" s="36">
        <v>2</v>
      </c>
      <c r="B164" s="36" t="s">
        <v>12</v>
      </c>
      <c r="C164" s="36" t="s">
        <v>91</v>
      </c>
      <c r="D164" s="239"/>
      <c r="E164" s="36" t="s">
        <v>92</v>
      </c>
      <c r="F164" s="25" t="s">
        <v>94</v>
      </c>
      <c r="G164" s="24">
        <v>2</v>
      </c>
      <c r="H164" s="57">
        <v>56</v>
      </c>
      <c r="I164" s="66">
        <v>99.949874686716797</v>
      </c>
      <c r="J164" s="239"/>
      <c r="K164" s="235"/>
      <c r="L164" s="239"/>
      <c r="M164" s="235"/>
      <c r="N164" s="248"/>
      <c r="O164" s="235"/>
      <c r="P164" s="37"/>
    </row>
    <row r="165" spans="1:16" x14ac:dyDescent="0.25">
      <c r="A165" s="36">
        <v>3</v>
      </c>
      <c r="B165" s="36" t="s">
        <v>12</v>
      </c>
      <c r="C165" s="36" t="s">
        <v>91</v>
      </c>
      <c r="D165" s="239"/>
      <c r="E165" s="36" t="s">
        <v>92</v>
      </c>
      <c r="F165" s="25" t="s">
        <v>95</v>
      </c>
      <c r="G165" s="24">
        <v>26</v>
      </c>
      <c r="H165" s="57">
        <v>650</v>
      </c>
      <c r="I165" s="66">
        <v>99.974358974358978</v>
      </c>
      <c r="J165" s="239"/>
      <c r="K165" s="235"/>
      <c r="L165" s="239"/>
      <c r="M165" s="235"/>
      <c r="N165" s="248"/>
      <c r="O165" s="235"/>
      <c r="P165" s="37"/>
    </row>
    <row r="166" spans="1:16" x14ac:dyDescent="0.25">
      <c r="A166" s="36">
        <v>4</v>
      </c>
      <c r="B166" s="36" t="s">
        <v>12</v>
      </c>
      <c r="C166" s="36" t="s">
        <v>91</v>
      </c>
      <c r="D166" s="239"/>
      <c r="E166" s="36" t="s">
        <v>92</v>
      </c>
      <c r="F166" s="25" t="s">
        <v>96</v>
      </c>
      <c r="G166" s="24">
        <v>25</v>
      </c>
      <c r="H166" s="57">
        <v>625</v>
      </c>
      <c r="I166" s="66">
        <v>99.913569576490929</v>
      </c>
      <c r="J166" s="239"/>
      <c r="K166" s="235"/>
      <c r="L166" s="239"/>
      <c r="M166" s="235"/>
      <c r="N166" s="248"/>
      <c r="O166" s="235"/>
      <c r="P166" s="37"/>
    </row>
    <row r="167" spans="1:16" x14ac:dyDescent="0.25">
      <c r="A167" s="36">
        <v>5</v>
      </c>
      <c r="B167" s="36" t="s">
        <v>12</v>
      </c>
      <c r="C167" s="36" t="s">
        <v>91</v>
      </c>
      <c r="D167" s="239"/>
      <c r="E167" s="36" t="s">
        <v>92</v>
      </c>
      <c r="F167" s="25" t="s">
        <v>97</v>
      </c>
      <c r="G167" s="24">
        <v>24</v>
      </c>
      <c r="H167" s="57">
        <v>600</v>
      </c>
      <c r="I167" s="66">
        <v>99.91273996509598</v>
      </c>
      <c r="J167" s="239"/>
      <c r="K167" s="235"/>
      <c r="L167" s="239"/>
      <c r="M167" s="235"/>
      <c r="N167" s="248"/>
      <c r="O167" s="235"/>
      <c r="P167" s="37"/>
    </row>
    <row r="168" spans="1:16" x14ac:dyDescent="0.25">
      <c r="A168" s="36">
        <v>6</v>
      </c>
      <c r="B168" s="36" t="s">
        <v>12</v>
      </c>
      <c r="C168" s="36" t="s">
        <v>91</v>
      </c>
      <c r="D168" s="239"/>
      <c r="E168" s="36" t="s">
        <v>92</v>
      </c>
      <c r="F168" s="25" t="s">
        <v>98</v>
      </c>
      <c r="G168" s="24">
        <v>21</v>
      </c>
      <c r="H168" s="57">
        <v>520</v>
      </c>
      <c r="I168" s="66">
        <v>99.863648759203713</v>
      </c>
      <c r="J168" s="239"/>
      <c r="K168" s="235"/>
      <c r="L168" s="239"/>
      <c r="M168" s="235"/>
      <c r="N168" s="249"/>
      <c r="O168" s="235"/>
      <c r="P168" s="37"/>
    </row>
    <row r="169" spans="1:16" s="29" customFormat="1" x14ac:dyDescent="0.25">
      <c r="A169" s="3"/>
      <c r="B169" s="3"/>
      <c r="C169" s="3"/>
      <c r="D169" s="27"/>
      <c r="E169" s="3"/>
      <c r="F169" s="3"/>
      <c r="G169" s="4">
        <f>SUM(G163:G168)</f>
        <v>125</v>
      </c>
      <c r="H169" s="87">
        <f>SUM(H163:H168)</f>
        <v>3126</v>
      </c>
      <c r="I169" s="3"/>
      <c r="J169" s="27"/>
      <c r="K169" s="39"/>
      <c r="L169" s="27"/>
      <c r="M169" s="39"/>
      <c r="N169" s="27"/>
      <c r="O169" s="39"/>
      <c r="P169" s="81"/>
    </row>
    <row r="170" spans="1:16" x14ac:dyDescent="0.25">
      <c r="A170" s="36">
        <v>1</v>
      </c>
      <c r="B170" s="36" t="s">
        <v>14</v>
      </c>
      <c r="C170" s="36" t="s">
        <v>99</v>
      </c>
      <c r="D170" s="239">
        <v>11</v>
      </c>
      <c r="E170" s="36" t="s">
        <v>92</v>
      </c>
      <c r="F170" s="25" t="s">
        <v>100</v>
      </c>
      <c r="G170" s="24">
        <v>45</v>
      </c>
      <c r="H170" s="57">
        <v>1125</v>
      </c>
      <c r="I170" s="66">
        <v>99.867829764736982</v>
      </c>
      <c r="J170" s="239">
        <v>6265</v>
      </c>
      <c r="K170" s="235">
        <f>J170/$H$178</f>
        <v>0.88991477272727271</v>
      </c>
      <c r="L170" s="239">
        <v>0</v>
      </c>
      <c r="M170" s="235">
        <f>L170/$H$178</f>
        <v>0</v>
      </c>
      <c r="N170" s="247">
        <v>775</v>
      </c>
      <c r="O170" s="235">
        <f>N170/$H$178</f>
        <v>0.11008522727272728</v>
      </c>
      <c r="P170" s="37"/>
    </row>
    <row r="171" spans="1:16" x14ac:dyDescent="0.25">
      <c r="A171" s="36">
        <v>2</v>
      </c>
      <c r="B171" s="36" t="s">
        <v>14</v>
      </c>
      <c r="C171" s="36" t="s">
        <v>99</v>
      </c>
      <c r="D171" s="239"/>
      <c r="E171" s="36" t="s">
        <v>92</v>
      </c>
      <c r="F171" s="25" t="s">
        <v>101</v>
      </c>
      <c r="G171" s="24">
        <v>40</v>
      </c>
      <c r="H171" s="57">
        <v>1000</v>
      </c>
      <c r="I171" s="66">
        <v>99.949109414758269</v>
      </c>
      <c r="J171" s="239"/>
      <c r="K171" s="235"/>
      <c r="L171" s="239"/>
      <c r="M171" s="235"/>
      <c r="N171" s="248"/>
      <c r="O171" s="235"/>
      <c r="P171" s="37"/>
    </row>
    <row r="172" spans="1:16" x14ac:dyDescent="0.25">
      <c r="A172" s="36">
        <v>3</v>
      </c>
      <c r="B172" s="36" t="s">
        <v>14</v>
      </c>
      <c r="C172" s="36" t="s">
        <v>99</v>
      </c>
      <c r="D172" s="239"/>
      <c r="E172" s="36" t="s">
        <v>92</v>
      </c>
      <c r="F172" s="25" t="s">
        <v>102</v>
      </c>
      <c r="G172" s="24">
        <v>39</v>
      </c>
      <c r="H172" s="57">
        <v>975</v>
      </c>
      <c r="I172" s="66">
        <v>99.844760672703757</v>
      </c>
      <c r="J172" s="239"/>
      <c r="K172" s="235"/>
      <c r="L172" s="239"/>
      <c r="M172" s="235"/>
      <c r="N172" s="248"/>
      <c r="O172" s="235"/>
      <c r="P172" s="37"/>
    </row>
    <row r="173" spans="1:16" x14ac:dyDescent="0.25">
      <c r="A173" s="36">
        <v>4</v>
      </c>
      <c r="B173" s="36" t="s">
        <v>14</v>
      </c>
      <c r="C173" s="36" t="s">
        <v>99</v>
      </c>
      <c r="D173" s="239"/>
      <c r="E173" s="36" t="s">
        <v>92</v>
      </c>
      <c r="F173" s="25" t="s">
        <v>103</v>
      </c>
      <c r="G173" s="24">
        <v>37</v>
      </c>
      <c r="H173" s="57">
        <v>925</v>
      </c>
      <c r="I173" s="66">
        <v>99.913018266164102</v>
      </c>
      <c r="J173" s="239"/>
      <c r="K173" s="235"/>
      <c r="L173" s="239"/>
      <c r="M173" s="235"/>
      <c r="N173" s="248"/>
      <c r="O173" s="235"/>
      <c r="P173" s="37"/>
    </row>
    <row r="174" spans="1:16" x14ac:dyDescent="0.25">
      <c r="A174" s="36">
        <v>5</v>
      </c>
      <c r="B174" s="36" t="s">
        <v>14</v>
      </c>
      <c r="C174" s="36" t="s">
        <v>99</v>
      </c>
      <c r="D174" s="239"/>
      <c r="E174" s="36" t="s">
        <v>92</v>
      </c>
      <c r="F174" s="25" t="s">
        <v>104</v>
      </c>
      <c r="G174" s="24">
        <v>30</v>
      </c>
      <c r="H174" s="57">
        <v>750</v>
      </c>
      <c r="I174" s="66">
        <v>99.742864489586012</v>
      </c>
      <c r="J174" s="239"/>
      <c r="K174" s="235"/>
      <c r="L174" s="239"/>
      <c r="M174" s="235"/>
      <c r="N174" s="248"/>
      <c r="O174" s="235"/>
      <c r="P174" s="37"/>
    </row>
    <row r="175" spans="1:16" x14ac:dyDescent="0.25">
      <c r="A175" s="36">
        <v>6</v>
      </c>
      <c r="B175" s="36" t="s">
        <v>14</v>
      </c>
      <c r="C175" s="36" t="s">
        <v>99</v>
      </c>
      <c r="D175" s="239"/>
      <c r="E175" s="36" t="s">
        <v>92</v>
      </c>
      <c r="F175" s="25" t="s">
        <v>105</v>
      </c>
      <c r="G175" s="24">
        <v>28</v>
      </c>
      <c r="H175" s="57">
        <v>700</v>
      </c>
      <c r="I175" s="66">
        <v>99.649430324276949</v>
      </c>
      <c r="J175" s="239"/>
      <c r="K175" s="235"/>
      <c r="L175" s="239"/>
      <c r="M175" s="235"/>
      <c r="N175" s="248"/>
      <c r="O175" s="235"/>
      <c r="P175" s="37"/>
    </row>
    <row r="176" spans="1:16" x14ac:dyDescent="0.25">
      <c r="A176" s="36">
        <v>7</v>
      </c>
      <c r="B176" s="36" t="s">
        <v>14</v>
      </c>
      <c r="C176" s="36" t="s">
        <v>99</v>
      </c>
      <c r="D176" s="239"/>
      <c r="E176" s="36" t="s">
        <v>92</v>
      </c>
      <c r="F176" s="25" t="s">
        <v>106</v>
      </c>
      <c r="G176" s="24">
        <v>32</v>
      </c>
      <c r="H176" s="57">
        <v>790</v>
      </c>
      <c r="I176" s="66">
        <v>99.873577749683946</v>
      </c>
      <c r="J176" s="239"/>
      <c r="K176" s="235"/>
      <c r="L176" s="239"/>
      <c r="M176" s="235"/>
      <c r="N176" s="248"/>
      <c r="O176" s="235"/>
      <c r="P176" s="37"/>
    </row>
    <row r="177" spans="1:17" x14ac:dyDescent="0.25">
      <c r="A177" s="36">
        <v>8</v>
      </c>
      <c r="B177" s="36" t="s">
        <v>14</v>
      </c>
      <c r="C177" s="36" t="s">
        <v>99</v>
      </c>
      <c r="D177" s="239"/>
      <c r="E177" s="36" t="s">
        <v>92</v>
      </c>
      <c r="F177" s="25" t="s">
        <v>107</v>
      </c>
      <c r="G177" s="24">
        <v>31</v>
      </c>
      <c r="H177" s="78">
        <v>775</v>
      </c>
      <c r="I177" s="66">
        <v>99.271173661724049</v>
      </c>
      <c r="J177" s="239"/>
      <c r="K177" s="235"/>
      <c r="L177" s="239"/>
      <c r="M177" s="235"/>
      <c r="N177" s="249"/>
      <c r="O177" s="235"/>
      <c r="P177" s="37"/>
    </row>
    <row r="178" spans="1:17" x14ac:dyDescent="0.25">
      <c r="A178" s="42"/>
      <c r="B178" s="42"/>
      <c r="C178" s="42"/>
      <c r="D178" s="44"/>
      <c r="E178" s="42"/>
      <c r="F178" s="38"/>
      <c r="G178" s="51">
        <f>SUM(G170:G177)</f>
        <v>282</v>
      </c>
      <c r="H178" s="44">
        <f>SUM(H170:H177)</f>
        <v>7040</v>
      </c>
      <c r="I178" s="38"/>
      <c r="J178" s="44"/>
      <c r="K178" s="45"/>
      <c r="L178" s="44"/>
      <c r="M178" s="45"/>
      <c r="N178" s="44"/>
      <c r="O178" s="45"/>
      <c r="P178" s="46"/>
    </row>
    <row r="179" spans="1:17" x14ac:dyDescent="0.25">
      <c r="A179" s="52">
        <v>1</v>
      </c>
      <c r="B179" s="52" t="s">
        <v>8</v>
      </c>
      <c r="C179" s="52" t="s">
        <v>13</v>
      </c>
      <c r="D179" s="247">
        <v>2.2400000000000002</v>
      </c>
      <c r="E179" s="52" t="s">
        <v>92</v>
      </c>
      <c r="F179" s="25" t="s">
        <v>108</v>
      </c>
      <c r="G179" s="24">
        <v>34</v>
      </c>
      <c r="H179" s="78">
        <v>850</v>
      </c>
      <c r="I179" s="66">
        <v>97.649186256781192</v>
      </c>
      <c r="J179" s="247">
        <v>775</v>
      </c>
      <c r="K179" s="254">
        <f>J179/$H$181</f>
        <v>0.47692307692307695</v>
      </c>
      <c r="L179" s="247">
        <v>0</v>
      </c>
      <c r="M179" s="254">
        <f>L179/$H$181</f>
        <v>0</v>
      </c>
      <c r="N179" s="247">
        <v>850</v>
      </c>
      <c r="O179" s="254">
        <f>N179/$H$181</f>
        <v>0.52307692307692311</v>
      </c>
      <c r="P179" s="37"/>
    </row>
    <row r="180" spans="1:17" x14ac:dyDescent="0.25">
      <c r="A180" s="53">
        <v>2</v>
      </c>
      <c r="B180" s="52" t="s">
        <v>8</v>
      </c>
      <c r="C180" s="52" t="s">
        <v>13</v>
      </c>
      <c r="D180" s="249"/>
      <c r="E180" s="52" t="s">
        <v>92</v>
      </c>
      <c r="F180" s="25" t="s">
        <v>109</v>
      </c>
      <c r="G180" s="24">
        <v>31</v>
      </c>
      <c r="H180" s="57">
        <v>775</v>
      </c>
      <c r="I180" s="66">
        <v>99.888827126181212</v>
      </c>
      <c r="J180" s="249"/>
      <c r="K180" s="255"/>
      <c r="L180" s="249"/>
      <c r="M180" s="255"/>
      <c r="N180" s="249"/>
      <c r="O180" s="255"/>
      <c r="P180" s="37"/>
    </row>
    <row r="181" spans="1:17" x14ac:dyDescent="0.25">
      <c r="A181" s="42"/>
      <c r="B181" s="42"/>
      <c r="C181" s="42"/>
      <c r="D181" s="44"/>
      <c r="E181" s="42"/>
      <c r="F181" s="38"/>
      <c r="G181" s="38">
        <f>SUM(G179:G180)</f>
        <v>65</v>
      </c>
      <c r="H181" s="44">
        <f>SUM(H179:H180)</f>
        <v>1625</v>
      </c>
      <c r="I181" s="90"/>
      <c r="J181" s="44"/>
      <c r="K181" s="45"/>
      <c r="L181" s="44"/>
      <c r="M181" s="45"/>
      <c r="N181" s="44"/>
      <c r="O181" s="45"/>
      <c r="P181" s="46"/>
    </row>
    <row r="182" spans="1:17" x14ac:dyDescent="0.25">
      <c r="A182" s="252" t="s">
        <v>118</v>
      </c>
      <c r="B182" s="253"/>
      <c r="C182" s="253"/>
      <c r="D182" s="49">
        <f>SUM(D163:D181)</f>
        <v>19.46</v>
      </c>
      <c r="E182" s="82"/>
      <c r="F182" s="82"/>
      <c r="G182" s="82"/>
      <c r="H182" s="49">
        <f>H181+H178+H169</f>
        <v>11791</v>
      </c>
      <c r="I182" s="91"/>
      <c r="J182" s="49">
        <f>SUM(J163:J181)</f>
        <v>10166</v>
      </c>
      <c r="K182" s="83">
        <f>J182/$H$182</f>
        <v>0.86218302094818078</v>
      </c>
      <c r="L182" s="49">
        <f>SUM(L163:L181)</f>
        <v>0</v>
      </c>
      <c r="M182" s="83">
        <f>L182/$H$182</f>
        <v>0</v>
      </c>
      <c r="N182" s="49">
        <f>SUM(N163:N181)</f>
        <v>1625</v>
      </c>
      <c r="O182" s="83">
        <f>N182/$H$182</f>
        <v>0.13781697905181919</v>
      </c>
      <c r="P182" s="40"/>
      <c r="Q182" s="29"/>
    </row>
    <row r="183" spans="1:17" x14ac:dyDescent="0.25">
      <c r="A183" s="36">
        <v>1</v>
      </c>
      <c r="B183" s="36" t="s">
        <v>262</v>
      </c>
      <c r="C183" s="36" t="s">
        <v>263</v>
      </c>
      <c r="D183" s="239">
        <v>5.72</v>
      </c>
      <c r="E183" s="36" t="s">
        <v>264</v>
      </c>
      <c r="F183" s="25" t="s">
        <v>265</v>
      </c>
      <c r="G183" s="24">
        <v>20</v>
      </c>
      <c r="H183" s="57">
        <v>500</v>
      </c>
      <c r="I183" s="66">
        <v>99.948953547728436</v>
      </c>
      <c r="J183" s="239">
        <v>1032</v>
      </c>
      <c r="K183" s="235">
        <f>J183/$H$186</f>
        <v>0.99941894247530516</v>
      </c>
      <c r="L183" s="239">
        <v>0</v>
      </c>
      <c r="M183" s="235">
        <f>L183/$H$186</f>
        <v>0</v>
      </c>
      <c r="N183" s="247">
        <v>0</v>
      </c>
      <c r="O183" s="235">
        <f>N183/$H$186</f>
        <v>0</v>
      </c>
      <c r="P183" s="37"/>
    </row>
    <row r="184" spans="1:17" x14ac:dyDescent="0.25">
      <c r="A184" s="36">
        <v>2</v>
      </c>
      <c r="B184" s="36" t="s">
        <v>262</v>
      </c>
      <c r="C184" s="36" t="s">
        <v>263</v>
      </c>
      <c r="D184" s="239"/>
      <c r="E184" s="36" t="s">
        <v>264</v>
      </c>
      <c r="F184" s="25" t="s">
        <v>266</v>
      </c>
      <c r="G184" s="25">
        <v>2</v>
      </c>
      <c r="H184" s="76">
        <v>32.6</v>
      </c>
      <c r="I184" s="66">
        <v>99.83379501385042</v>
      </c>
      <c r="J184" s="239"/>
      <c r="K184" s="235"/>
      <c r="L184" s="239"/>
      <c r="M184" s="235"/>
      <c r="N184" s="248"/>
      <c r="O184" s="235"/>
      <c r="P184" s="37"/>
    </row>
    <row r="185" spans="1:17" x14ac:dyDescent="0.25">
      <c r="A185" s="36">
        <v>3</v>
      </c>
      <c r="B185" s="36" t="s">
        <v>262</v>
      </c>
      <c r="C185" s="36" t="s">
        <v>263</v>
      </c>
      <c r="D185" s="239"/>
      <c r="E185" s="36" t="s">
        <v>264</v>
      </c>
      <c r="F185" s="25" t="s">
        <v>267</v>
      </c>
      <c r="G185" s="24">
        <v>20</v>
      </c>
      <c r="H185" s="57">
        <v>500</v>
      </c>
      <c r="I185" s="66">
        <v>99.781181619256017</v>
      </c>
      <c r="J185" s="239"/>
      <c r="K185" s="235"/>
      <c r="L185" s="239"/>
      <c r="M185" s="235"/>
      <c r="N185" s="249"/>
      <c r="O185" s="235"/>
      <c r="P185" s="37"/>
    </row>
    <row r="186" spans="1:17" x14ac:dyDescent="0.25">
      <c r="A186" s="42"/>
      <c r="B186" s="42"/>
      <c r="C186" s="42"/>
      <c r="D186" s="27"/>
      <c r="E186" s="42"/>
      <c r="F186" s="38"/>
      <c r="G186" s="51">
        <f>SUM(G183:G185)</f>
        <v>42</v>
      </c>
      <c r="H186" s="44">
        <f>SUM(H183:H185)</f>
        <v>1032.5999999999999</v>
      </c>
      <c r="I186" s="92"/>
      <c r="J186" s="27"/>
      <c r="K186" s="45"/>
      <c r="L186" s="27"/>
      <c r="M186" s="45"/>
      <c r="N186" s="27"/>
      <c r="O186" s="45"/>
      <c r="P186" s="46"/>
    </row>
    <row r="187" spans="1:17" x14ac:dyDescent="0.25">
      <c r="A187" s="36">
        <v>1</v>
      </c>
      <c r="B187" s="36" t="s">
        <v>268</v>
      </c>
      <c r="C187" s="36" t="s">
        <v>269</v>
      </c>
      <c r="D187" s="239">
        <v>3.07</v>
      </c>
      <c r="E187" s="36" t="s">
        <v>264</v>
      </c>
      <c r="F187" s="25" t="s">
        <v>270</v>
      </c>
      <c r="G187" s="24">
        <v>22</v>
      </c>
      <c r="H187" s="57">
        <v>550</v>
      </c>
      <c r="I187" s="66">
        <v>99.413680781758956</v>
      </c>
      <c r="J187" s="239">
        <v>29</v>
      </c>
      <c r="K187" s="235">
        <f>J187/$H$189</f>
        <v>5.0086355785837651E-2</v>
      </c>
      <c r="L187" s="239">
        <v>550</v>
      </c>
      <c r="M187" s="235">
        <f>L187/$H$189</f>
        <v>0.94991364421416236</v>
      </c>
      <c r="N187" s="247">
        <v>0</v>
      </c>
      <c r="O187" s="235">
        <f>N187/$H$189</f>
        <v>0</v>
      </c>
      <c r="P187" s="37"/>
    </row>
    <row r="188" spans="1:17" x14ac:dyDescent="0.25">
      <c r="A188" s="36">
        <v>2</v>
      </c>
      <c r="B188" s="36" t="s">
        <v>268</v>
      </c>
      <c r="C188" s="36" t="s">
        <v>269</v>
      </c>
      <c r="D188" s="239"/>
      <c r="E188" s="36" t="s">
        <v>264</v>
      </c>
      <c r="F188" s="25" t="s">
        <v>271</v>
      </c>
      <c r="G188" s="24">
        <v>1</v>
      </c>
      <c r="H188" s="57">
        <v>29</v>
      </c>
      <c r="I188" s="66">
        <v>99.922299922299928</v>
      </c>
      <c r="J188" s="239"/>
      <c r="K188" s="235"/>
      <c r="L188" s="239"/>
      <c r="M188" s="235"/>
      <c r="N188" s="249"/>
      <c r="O188" s="235"/>
      <c r="P188" s="37"/>
    </row>
    <row r="189" spans="1:17" x14ac:dyDescent="0.25">
      <c r="A189" s="42"/>
      <c r="B189" s="42"/>
      <c r="C189" s="42"/>
      <c r="D189" s="27"/>
      <c r="E189" s="42"/>
      <c r="F189" s="38"/>
      <c r="G189" s="51">
        <f>SUM(G187:G188)</f>
        <v>23</v>
      </c>
      <c r="H189" s="44">
        <f>SUM(H187:H188)</f>
        <v>579</v>
      </c>
      <c r="I189" s="92"/>
      <c r="J189" s="27"/>
      <c r="K189" s="45"/>
      <c r="L189" s="27"/>
      <c r="M189" s="45"/>
      <c r="N189" s="27"/>
      <c r="O189" s="45"/>
      <c r="P189" s="46"/>
    </row>
    <row r="190" spans="1:17" x14ac:dyDescent="0.25">
      <c r="A190" s="252" t="s">
        <v>118</v>
      </c>
      <c r="B190" s="253"/>
      <c r="C190" s="253"/>
      <c r="D190" s="49">
        <f>SUM(D183:D189)</f>
        <v>8.7899999999999991</v>
      </c>
      <c r="E190" s="82"/>
      <c r="F190" s="82"/>
      <c r="G190" s="82"/>
      <c r="H190" s="54">
        <f>H189+H186</f>
        <v>1611.6</v>
      </c>
      <c r="I190" s="93"/>
      <c r="J190" s="49">
        <f>SUM(J183:J189)</f>
        <v>1061</v>
      </c>
      <c r="K190" s="83">
        <f>J190/$H$190</f>
        <v>0.65835194837428646</v>
      </c>
      <c r="L190" s="49">
        <f>SUM(L183:L189)</f>
        <v>550</v>
      </c>
      <c r="M190" s="83">
        <f>L190/$H$190</f>
        <v>0.34127575080665179</v>
      </c>
      <c r="N190" s="49">
        <f>SUM(N183:N189)</f>
        <v>0</v>
      </c>
      <c r="O190" s="83">
        <f>N190/$H$190</f>
        <v>0</v>
      </c>
      <c r="P190" s="40"/>
    </row>
    <row r="191" spans="1:17" x14ac:dyDescent="0.25">
      <c r="A191" s="36">
        <v>1</v>
      </c>
      <c r="B191" s="36" t="s">
        <v>110</v>
      </c>
      <c r="C191" s="36" t="s">
        <v>111</v>
      </c>
      <c r="D191" s="239">
        <v>2.94</v>
      </c>
      <c r="E191" s="36" t="s">
        <v>112</v>
      </c>
      <c r="F191" s="25" t="s">
        <v>113</v>
      </c>
      <c r="G191" s="24">
        <v>24</v>
      </c>
      <c r="H191" s="57">
        <v>600</v>
      </c>
      <c r="I191" s="66">
        <v>99.880620771985676</v>
      </c>
      <c r="J191" s="239">
        <v>1150</v>
      </c>
      <c r="K191" s="235">
        <f>J191/$H$193</f>
        <v>1</v>
      </c>
      <c r="L191" s="239">
        <v>0</v>
      </c>
      <c r="M191" s="235">
        <f>L191/$H$193</f>
        <v>0</v>
      </c>
      <c r="N191" s="247">
        <v>0</v>
      </c>
      <c r="O191" s="235">
        <f>N191/$H$193</f>
        <v>0</v>
      </c>
      <c r="P191" s="37"/>
    </row>
    <row r="192" spans="1:17" x14ac:dyDescent="0.25">
      <c r="A192" s="36">
        <v>2</v>
      </c>
      <c r="B192" s="36" t="s">
        <v>110</v>
      </c>
      <c r="C192" s="36" t="s">
        <v>111</v>
      </c>
      <c r="D192" s="239"/>
      <c r="E192" s="36" t="s">
        <v>112</v>
      </c>
      <c r="F192" s="25" t="s">
        <v>114</v>
      </c>
      <c r="G192" s="24">
        <v>22</v>
      </c>
      <c r="H192" s="57">
        <v>550</v>
      </c>
      <c r="I192" s="66">
        <v>100</v>
      </c>
      <c r="J192" s="239"/>
      <c r="K192" s="235"/>
      <c r="L192" s="239"/>
      <c r="M192" s="235"/>
      <c r="N192" s="249"/>
      <c r="O192" s="235"/>
      <c r="P192" s="37"/>
    </row>
    <row r="193" spans="1:17" x14ac:dyDescent="0.25">
      <c r="A193" s="42"/>
      <c r="B193" s="42"/>
      <c r="C193" s="42"/>
      <c r="D193" s="27"/>
      <c r="E193" s="42"/>
      <c r="F193" s="38"/>
      <c r="G193" s="4">
        <f>SUM(G191:G192)</f>
        <v>46</v>
      </c>
      <c r="H193" s="27">
        <f>SUM(H191:H192)</f>
        <v>1150</v>
      </c>
      <c r="I193" s="92"/>
      <c r="J193" s="27"/>
      <c r="K193" s="45"/>
      <c r="L193" s="27"/>
      <c r="M193" s="45"/>
      <c r="N193" s="27"/>
      <c r="O193" s="45"/>
      <c r="P193" s="46"/>
    </row>
    <row r="194" spans="1:17" x14ac:dyDescent="0.25">
      <c r="A194" s="36">
        <v>1</v>
      </c>
      <c r="B194" s="36" t="s">
        <v>7</v>
      </c>
      <c r="C194" s="36" t="s">
        <v>42</v>
      </c>
      <c r="D194" s="239">
        <v>3.9</v>
      </c>
      <c r="E194" s="36" t="s">
        <v>112</v>
      </c>
      <c r="F194" s="25" t="s">
        <v>115</v>
      </c>
      <c r="G194" s="24">
        <v>31</v>
      </c>
      <c r="H194" s="57">
        <v>765</v>
      </c>
      <c r="I194" s="66">
        <v>99.635036496350367</v>
      </c>
      <c r="J194" s="239">
        <v>1490</v>
      </c>
      <c r="K194" s="235">
        <f>J194/$H$197</f>
        <v>1</v>
      </c>
      <c r="L194" s="239">
        <v>0</v>
      </c>
      <c r="M194" s="235">
        <f>L194/$H$197</f>
        <v>0</v>
      </c>
      <c r="N194" s="247">
        <v>0</v>
      </c>
      <c r="O194" s="235">
        <f>N194/$H$197</f>
        <v>0</v>
      </c>
      <c r="P194" s="37"/>
    </row>
    <row r="195" spans="1:17" x14ac:dyDescent="0.25">
      <c r="A195" s="36">
        <v>2</v>
      </c>
      <c r="B195" s="36" t="s">
        <v>7</v>
      </c>
      <c r="C195" s="36" t="s">
        <v>42</v>
      </c>
      <c r="D195" s="239"/>
      <c r="E195" s="36" t="s">
        <v>112</v>
      </c>
      <c r="F195" s="25" t="s">
        <v>116</v>
      </c>
      <c r="G195" s="24">
        <v>27</v>
      </c>
      <c r="H195" s="57">
        <v>675</v>
      </c>
      <c r="I195" s="66">
        <v>99.587572174869393</v>
      </c>
      <c r="J195" s="239"/>
      <c r="K195" s="235"/>
      <c r="L195" s="239"/>
      <c r="M195" s="235"/>
      <c r="N195" s="248"/>
      <c r="O195" s="235"/>
      <c r="P195" s="37"/>
    </row>
    <row r="196" spans="1:17" x14ac:dyDescent="0.25">
      <c r="A196" s="36">
        <v>3</v>
      </c>
      <c r="B196" s="36" t="s">
        <v>7</v>
      </c>
      <c r="C196" s="36" t="s">
        <v>42</v>
      </c>
      <c r="D196" s="239"/>
      <c r="E196" s="36" t="s">
        <v>112</v>
      </c>
      <c r="F196" s="25" t="s">
        <v>117</v>
      </c>
      <c r="G196" s="24">
        <v>2</v>
      </c>
      <c r="H196" s="57">
        <v>50</v>
      </c>
      <c r="I196" s="66">
        <v>99.540167703543418</v>
      </c>
      <c r="J196" s="239"/>
      <c r="K196" s="235"/>
      <c r="L196" s="239"/>
      <c r="M196" s="235"/>
      <c r="N196" s="249"/>
      <c r="O196" s="235"/>
      <c r="P196" s="37"/>
    </row>
    <row r="197" spans="1:17" x14ac:dyDescent="0.25">
      <c r="A197" s="42"/>
      <c r="B197" s="42"/>
      <c r="C197" s="42"/>
      <c r="D197" s="27"/>
      <c r="E197" s="42"/>
      <c r="F197" s="38"/>
      <c r="G197" s="51">
        <f>SUM(G194:G196)</f>
        <v>60</v>
      </c>
      <c r="H197" s="44">
        <f>SUM(H194:H196)</f>
        <v>1490</v>
      </c>
      <c r="I197" s="42"/>
      <c r="J197" s="27"/>
      <c r="K197" s="45"/>
      <c r="L197" s="27"/>
      <c r="M197" s="45"/>
      <c r="N197" s="27"/>
      <c r="O197" s="45"/>
      <c r="P197" s="46"/>
    </row>
    <row r="198" spans="1:17" ht="15.75" thickBot="1" x14ac:dyDescent="0.3">
      <c r="A198" s="250" t="s">
        <v>118</v>
      </c>
      <c r="B198" s="251"/>
      <c r="C198" s="251"/>
      <c r="D198" s="94">
        <f>SUM(D191:D197)</f>
        <v>6.84</v>
      </c>
      <c r="E198" s="95"/>
      <c r="F198" s="95"/>
      <c r="G198" s="95"/>
      <c r="H198" s="94">
        <f>H197+H193</f>
        <v>2640</v>
      </c>
      <c r="I198" s="96"/>
      <c r="J198" s="94">
        <f>SUM(J191:J197)</f>
        <v>2640</v>
      </c>
      <c r="K198" s="97">
        <f>J198/$H$198</f>
        <v>1</v>
      </c>
      <c r="L198" s="94">
        <f>SUM(L191:L197)</f>
        <v>0</v>
      </c>
      <c r="M198" s="97">
        <f>L198/$H$198</f>
        <v>0</v>
      </c>
      <c r="N198" s="94">
        <f>SUM(N191:N197)</f>
        <v>0</v>
      </c>
      <c r="O198" s="97">
        <f>N198/$H$198</f>
        <v>0</v>
      </c>
      <c r="P198" s="98"/>
    </row>
    <row r="199" spans="1:17" s="29" customFormat="1" ht="21" customHeight="1" thickBot="1" x14ac:dyDescent="0.3">
      <c r="A199" s="243" t="s">
        <v>21</v>
      </c>
      <c r="B199" s="244"/>
      <c r="C199" s="244"/>
      <c r="D199" s="113">
        <f>SUM(D198,D190,D182,D162,D77)</f>
        <v>159.31</v>
      </c>
      <c r="E199" s="114"/>
      <c r="F199" s="114"/>
      <c r="G199" s="115"/>
      <c r="H199" s="116">
        <f>SUM(H198,H190,H182,H162,H77)</f>
        <v>88071.5</v>
      </c>
      <c r="I199" s="117"/>
      <c r="J199" s="113">
        <f>SUM(J198,J190,J182,J162,J77)</f>
        <v>76898.2</v>
      </c>
      <c r="K199" s="118">
        <f>J199/$H$199</f>
        <v>0.87313376063766368</v>
      </c>
      <c r="L199" s="113">
        <f>SUM(L198,L190,L182,L162,L77)</f>
        <v>2175</v>
      </c>
      <c r="M199" s="118">
        <f>L199/$H$199</f>
        <v>2.4695843717888306E-2</v>
      </c>
      <c r="N199" s="113">
        <f>SUM(N198,N190,N182,N162,N77)</f>
        <v>8997.7000000000007</v>
      </c>
      <c r="O199" s="118">
        <f>N199/$H$199</f>
        <v>0.10216358299790512</v>
      </c>
      <c r="P199" s="119"/>
      <c r="Q199" s="1"/>
    </row>
    <row r="200" spans="1:17" x14ac:dyDescent="0.25">
      <c r="A200" s="245">
        <v>1</v>
      </c>
      <c r="B200" s="8" t="s">
        <v>305</v>
      </c>
      <c r="C200" s="8" t="s">
        <v>306</v>
      </c>
      <c r="D200" s="246">
        <v>3.6</v>
      </c>
      <c r="E200" s="8" t="s">
        <v>307</v>
      </c>
      <c r="F200" s="8" t="s">
        <v>308</v>
      </c>
      <c r="G200" s="8">
        <v>47</v>
      </c>
      <c r="H200" s="120">
        <v>1400</v>
      </c>
      <c r="I200" s="120">
        <v>99.84</v>
      </c>
      <c r="J200" s="240">
        <v>6070</v>
      </c>
      <c r="K200" s="235">
        <f>J200/$H203</f>
        <v>1</v>
      </c>
      <c r="L200" s="240">
        <v>0</v>
      </c>
      <c r="M200" s="235">
        <f>L200/$H203</f>
        <v>0</v>
      </c>
      <c r="N200" s="240">
        <v>0</v>
      </c>
      <c r="O200" s="235">
        <f>N200/$H203</f>
        <v>0</v>
      </c>
      <c r="P200" s="121"/>
    </row>
    <row r="201" spans="1:17" x14ac:dyDescent="0.25">
      <c r="A201" s="245"/>
      <c r="B201" s="8" t="s">
        <v>305</v>
      </c>
      <c r="C201" s="8" t="s">
        <v>306</v>
      </c>
      <c r="D201" s="246"/>
      <c r="E201" s="8" t="s">
        <v>307</v>
      </c>
      <c r="F201" s="8" t="s">
        <v>309</v>
      </c>
      <c r="G201" s="8">
        <v>47</v>
      </c>
      <c r="H201" s="120">
        <v>1410</v>
      </c>
      <c r="I201" s="122">
        <v>100</v>
      </c>
      <c r="J201" s="241"/>
      <c r="K201" s="235"/>
      <c r="L201" s="241"/>
      <c r="M201" s="235"/>
      <c r="N201" s="241"/>
      <c r="O201" s="235"/>
      <c r="P201" s="121"/>
    </row>
    <row r="202" spans="1:17" x14ac:dyDescent="0.25">
      <c r="A202" s="245"/>
      <c r="B202" s="8" t="s">
        <v>305</v>
      </c>
      <c r="C202" s="8" t="s">
        <v>306</v>
      </c>
      <c r="D202" s="246"/>
      <c r="E202" s="8" t="s">
        <v>307</v>
      </c>
      <c r="F202" s="8" t="s">
        <v>310</v>
      </c>
      <c r="G202" s="8">
        <v>109</v>
      </c>
      <c r="H202" s="120">
        <v>3260</v>
      </c>
      <c r="I202" s="122">
        <v>100</v>
      </c>
      <c r="J202" s="242"/>
      <c r="K202" s="235"/>
      <c r="L202" s="242"/>
      <c r="M202" s="235"/>
      <c r="N202" s="242"/>
      <c r="O202" s="235"/>
      <c r="P202" s="121"/>
    </row>
    <row r="203" spans="1:17" ht="15.75" x14ac:dyDescent="0.25">
      <c r="A203" s="236" t="s">
        <v>311</v>
      </c>
      <c r="B203" s="237"/>
      <c r="C203" s="238"/>
      <c r="D203" s="131">
        <f>SUM(D200)</f>
        <v>3.6</v>
      </c>
      <c r="E203" s="125"/>
      <c r="F203" s="125"/>
      <c r="G203" s="126">
        <f>SUM(G200:G202)</f>
        <v>203</v>
      </c>
      <c r="H203" s="127">
        <f>SUM(H200:H202)</f>
        <v>6070</v>
      </c>
      <c r="I203" s="128"/>
      <c r="J203" s="125"/>
      <c r="K203" s="129"/>
      <c r="L203" s="125"/>
      <c r="M203" s="125"/>
      <c r="N203" s="125"/>
      <c r="O203" s="125"/>
      <c r="P203" s="130"/>
    </row>
  </sheetData>
  <mergeCells count="190">
    <mergeCell ref="A77:C77"/>
    <mergeCell ref="D78:D81"/>
    <mergeCell ref="L3:L9"/>
    <mergeCell ref="M3:M9"/>
    <mergeCell ref="N3:N9"/>
    <mergeCell ref="O3:O9"/>
    <mergeCell ref="D11:D14"/>
    <mergeCell ref="J11:J14"/>
    <mergeCell ref="K11:K14"/>
    <mergeCell ref="L11:L14"/>
    <mergeCell ref="M11:M14"/>
    <mergeCell ref="N11:N14"/>
    <mergeCell ref="O11:O14"/>
    <mergeCell ref="D3:D9"/>
    <mergeCell ref="J3:J9"/>
    <mergeCell ref="K3:K9"/>
    <mergeCell ref="L16:L25"/>
    <mergeCell ref="M16:M25"/>
    <mergeCell ref="N16:N25"/>
    <mergeCell ref="O16:O25"/>
    <mergeCell ref="D16:D25"/>
    <mergeCell ref="J16:J25"/>
    <mergeCell ref="K16:K25"/>
    <mergeCell ref="L32:L44"/>
    <mergeCell ref="M32:M44"/>
    <mergeCell ref="N32:N44"/>
    <mergeCell ref="O32:O44"/>
    <mergeCell ref="D32:D44"/>
    <mergeCell ref="J32:J44"/>
    <mergeCell ref="K32:K44"/>
    <mergeCell ref="D27:D30"/>
    <mergeCell ref="J27:J30"/>
    <mergeCell ref="K27:K30"/>
    <mergeCell ref="L27:L30"/>
    <mergeCell ref="M27:M30"/>
    <mergeCell ref="N27:N30"/>
    <mergeCell ref="O27:O30"/>
    <mergeCell ref="D46:D58"/>
    <mergeCell ref="J46:J58"/>
    <mergeCell ref="K46:K58"/>
    <mergeCell ref="L46:L58"/>
    <mergeCell ref="M46:M58"/>
    <mergeCell ref="N46:N58"/>
    <mergeCell ref="O46:O58"/>
    <mergeCell ref="L60:L66"/>
    <mergeCell ref="M60:M66"/>
    <mergeCell ref="N60:N66"/>
    <mergeCell ref="O60:O66"/>
    <mergeCell ref="D68:D75"/>
    <mergeCell ref="J68:J75"/>
    <mergeCell ref="K68:K75"/>
    <mergeCell ref="L68:L75"/>
    <mergeCell ref="M68:M75"/>
    <mergeCell ref="N68:N75"/>
    <mergeCell ref="O68:O75"/>
    <mergeCell ref="D60:D66"/>
    <mergeCell ref="J60:J66"/>
    <mergeCell ref="K60:K66"/>
    <mergeCell ref="M78:M81"/>
    <mergeCell ref="N78:N81"/>
    <mergeCell ref="O78:O81"/>
    <mergeCell ref="D83:D93"/>
    <mergeCell ref="J83:J93"/>
    <mergeCell ref="K83:K93"/>
    <mergeCell ref="L83:L93"/>
    <mergeCell ref="M83:M93"/>
    <mergeCell ref="N83:N93"/>
    <mergeCell ref="O83:O93"/>
    <mergeCell ref="J78:J81"/>
    <mergeCell ref="K78:K81"/>
    <mergeCell ref="L78:L81"/>
    <mergeCell ref="L95:L102"/>
    <mergeCell ref="M95:M102"/>
    <mergeCell ref="N95:N102"/>
    <mergeCell ref="O95:O102"/>
    <mergeCell ref="D104:D108"/>
    <mergeCell ref="J104:J108"/>
    <mergeCell ref="K104:K108"/>
    <mergeCell ref="L104:L108"/>
    <mergeCell ref="M104:M108"/>
    <mergeCell ref="N104:N108"/>
    <mergeCell ref="O104:O108"/>
    <mergeCell ref="D95:D102"/>
    <mergeCell ref="J95:J102"/>
    <mergeCell ref="K95:K102"/>
    <mergeCell ref="L110:L113"/>
    <mergeCell ref="M110:M113"/>
    <mergeCell ref="N110:N113"/>
    <mergeCell ref="O110:O113"/>
    <mergeCell ref="D115:D118"/>
    <mergeCell ref="J115:J118"/>
    <mergeCell ref="K115:K118"/>
    <mergeCell ref="L115:L118"/>
    <mergeCell ref="M115:M118"/>
    <mergeCell ref="N115:N118"/>
    <mergeCell ref="O115:O118"/>
    <mergeCell ref="D110:D113"/>
    <mergeCell ref="J110:J113"/>
    <mergeCell ref="K110:K113"/>
    <mergeCell ref="L120:L135"/>
    <mergeCell ref="M120:M135"/>
    <mergeCell ref="N120:N135"/>
    <mergeCell ref="O120:O135"/>
    <mergeCell ref="D137:D142"/>
    <mergeCell ref="J137:J142"/>
    <mergeCell ref="K137:K142"/>
    <mergeCell ref="L137:L142"/>
    <mergeCell ref="M137:M142"/>
    <mergeCell ref="N137:N142"/>
    <mergeCell ref="O137:O142"/>
    <mergeCell ref="D120:D135"/>
    <mergeCell ref="J120:J135"/>
    <mergeCell ref="K120:K135"/>
    <mergeCell ref="D144:D150"/>
    <mergeCell ref="J144:J150"/>
    <mergeCell ref="K144:K150"/>
    <mergeCell ref="L144:L150"/>
    <mergeCell ref="M144:M150"/>
    <mergeCell ref="N144:N150"/>
    <mergeCell ref="O144:O150"/>
    <mergeCell ref="L152:L160"/>
    <mergeCell ref="M152:M160"/>
    <mergeCell ref="N152:N160"/>
    <mergeCell ref="O152:O160"/>
    <mergeCell ref="A162:C162"/>
    <mergeCell ref="D152:D160"/>
    <mergeCell ref="J152:J160"/>
    <mergeCell ref="K152:K160"/>
    <mergeCell ref="L163:L168"/>
    <mergeCell ref="M163:M168"/>
    <mergeCell ref="N163:N168"/>
    <mergeCell ref="O163:O168"/>
    <mergeCell ref="D170:D177"/>
    <mergeCell ref="J170:J177"/>
    <mergeCell ref="K170:K177"/>
    <mergeCell ref="L170:L177"/>
    <mergeCell ref="M170:M177"/>
    <mergeCell ref="N170:N177"/>
    <mergeCell ref="O170:O177"/>
    <mergeCell ref="D163:D168"/>
    <mergeCell ref="J163:J168"/>
    <mergeCell ref="K163:K168"/>
    <mergeCell ref="L179:L180"/>
    <mergeCell ref="M179:M180"/>
    <mergeCell ref="N179:N180"/>
    <mergeCell ref="O179:O180"/>
    <mergeCell ref="A182:C182"/>
    <mergeCell ref="D179:D180"/>
    <mergeCell ref="J179:J180"/>
    <mergeCell ref="K179:K180"/>
    <mergeCell ref="L183:L185"/>
    <mergeCell ref="M183:M185"/>
    <mergeCell ref="N183:N185"/>
    <mergeCell ref="O183:O185"/>
    <mergeCell ref="D187:D188"/>
    <mergeCell ref="J187:J188"/>
    <mergeCell ref="K187:K188"/>
    <mergeCell ref="L187:L188"/>
    <mergeCell ref="M187:M188"/>
    <mergeCell ref="N187:N188"/>
    <mergeCell ref="O187:O188"/>
    <mergeCell ref="D183:D185"/>
    <mergeCell ref="J183:J185"/>
    <mergeCell ref="K183:K185"/>
    <mergeCell ref="L191:L192"/>
    <mergeCell ref="M191:M192"/>
    <mergeCell ref="N191:N192"/>
    <mergeCell ref="O191:O192"/>
    <mergeCell ref="A190:C190"/>
    <mergeCell ref="D191:D192"/>
    <mergeCell ref="J191:J192"/>
    <mergeCell ref="K191:K192"/>
    <mergeCell ref="L194:L196"/>
    <mergeCell ref="M194:M196"/>
    <mergeCell ref="N194:N196"/>
    <mergeCell ref="O194:O196"/>
    <mergeCell ref="A198:C198"/>
    <mergeCell ref="D194:D196"/>
    <mergeCell ref="J194:J196"/>
    <mergeCell ref="K194:K196"/>
    <mergeCell ref="O200:O202"/>
    <mergeCell ref="A203:C203"/>
    <mergeCell ref="L200:L202"/>
    <mergeCell ref="M200:M202"/>
    <mergeCell ref="N200:N202"/>
    <mergeCell ref="A199:C199"/>
    <mergeCell ref="A200:A202"/>
    <mergeCell ref="D200:D202"/>
    <mergeCell ref="J200:J202"/>
    <mergeCell ref="K200:K20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3"/>
  <sheetViews>
    <sheetView tabSelected="1" workbookViewId="0">
      <selection activeCell="Q15" sqref="Q15"/>
    </sheetView>
  </sheetViews>
  <sheetFormatPr defaultRowHeight="15" x14ac:dyDescent="0.25"/>
  <cols>
    <col min="1" max="1" width="3.85546875" customWidth="1"/>
    <col min="2" max="2" width="12.7109375" customWidth="1"/>
    <col min="3" max="3" width="25" bestFit="1" customWidth="1"/>
    <col min="4" max="4" width="6.42578125" customWidth="1"/>
    <col min="5" max="5" width="12.85546875" bestFit="1" customWidth="1"/>
    <col min="6" max="6" width="7.28515625" bestFit="1" customWidth="1"/>
    <col min="7" max="7" width="6.85546875" customWidth="1"/>
    <col min="8" max="8" width="9.5703125" bestFit="1" customWidth="1"/>
    <col min="9" max="9" width="9" customWidth="1"/>
    <col min="10" max="10" width="12.28515625" customWidth="1"/>
    <col min="11" max="11" width="8.7109375" style="100" bestFit="1" customWidth="1"/>
    <col min="12" max="12" width="12" customWidth="1"/>
    <col min="13" max="13" width="7.7109375" style="100" bestFit="1" customWidth="1"/>
    <col min="14" max="14" width="11.140625" customWidth="1"/>
    <col min="15" max="15" width="8.7109375" style="100" bestFit="1" customWidth="1"/>
    <col min="16" max="16" width="11" style="101" bestFit="1" customWidth="1"/>
  </cols>
  <sheetData>
    <row r="1" spans="1:16" x14ac:dyDescent="0.25">
      <c r="A1" s="1" t="s">
        <v>29</v>
      </c>
      <c r="B1" s="29" t="s">
        <v>329</v>
      </c>
      <c r="C1" s="1"/>
      <c r="D1" s="1"/>
      <c r="E1" s="1"/>
      <c r="F1" s="1"/>
      <c r="G1" s="1"/>
      <c r="H1" s="1"/>
      <c r="I1" s="1"/>
      <c r="J1" s="1"/>
      <c r="K1" s="1"/>
      <c r="L1" s="1"/>
      <c r="M1" s="99"/>
      <c r="N1" s="1"/>
    </row>
    <row r="2" spans="1:16" ht="51.75" customHeight="1" x14ac:dyDescent="0.25">
      <c r="A2" s="33" t="s">
        <v>30</v>
      </c>
      <c r="B2" s="33" t="s">
        <v>31</v>
      </c>
      <c r="C2" s="33" t="s">
        <v>32</v>
      </c>
      <c r="D2" s="33" t="s">
        <v>15</v>
      </c>
      <c r="E2" s="33" t="s">
        <v>33</v>
      </c>
      <c r="F2" s="33" t="s">
        <v>2</v>
      </c>
      <c r="G2" s="33" t="s">
        <v>34</v>
      </c>
      <c r="H2" s="33" t="s">
        <v>35</v>
      </c>
      <c r="I2" s="33" t="s">
        <v>36</v>
      </c>
      <c r="J2" s="33" t="s">
        <v>339</v>
      </c>
      <c r="K2" s="34" t="s">
        <v>37</v>
      </c>
      <c r="L2" s="33" t="s">
        <v>38</v>
      </c>
      <c r="M2" s="34" t="s">
        <v>37</v>
      </c>
      <c r="N2" s="33" t="s">
        <v>39</v>
      </c>
      <c r="O2" s="34" t="s">
        <v>37</v>
      </c>
      <c r="P2" s="35" t="s">
        <v>3</v>
      </c>
    </row>
    <row r="3" spans="1:16" x14ac:dyDescent="0.25">
      <c r="A3" s="36">
        <v>1</v>
      </c>
      <c r="B3" s="36" t="s">
        <v>272</v>
      </c>
      <c r="C3" s="36" t="s">
        <v>273</v>
      </c>
      <c r="D3" s="239">
        <v>3.54</v>
      </c>
      <c r="E3" s="36" t="s">
        <v>40</v>
      </c>
      <c r="F3" s="25" t="s">
        <v>274</v>
      </c>
      <c r="G3" s="24">
        <v>30</v>
      </c>
      <c r="H3" s="57">
        <v>750</v>
      </c>
      <c r="I3" s="57">
        <v>99.465500485908649</v>
      </c>
      <c r="J3" s="257">
        <v>0</v>
      </c>
      <c r="K3" s="271">
        <f>J3/$H6</f>
        <v>0</v>
      </c>
      <c r="L3" s="257">
        <v>1500</v>
      </c>
      <c r="M3" s="271">
        <f>L3/$H6</f>
        <v>0.85034013605442171</v>
      </c>
      <c r="N3" s="257">
        <v>264</v>
      </c>
      <c r="O3" s="271">
        <f>N3/$H6</f>
        <v>0.14965986394557823</v>
      </c>
      <c r="P3" s="66"/>
    </row>
    <row r="4" spans="1:16" x14ac:dyDescent="0.25">
      <c r="A4" s="36">
        <v>2</v>
      </c>
      <c r="B4" s="36" t="s">
        <v>272</v>
      </c>
      <c r="C4" s="36" t="s">
        <v>273</v>
      </c>
      <c r="D4" s="239"/>
      <c r="E4" s="36" t="s">
        <v>40</v>
      </c>
      <c r="F4" s="25" t="s">
        <v>275</v>
      </c>
      <c r="G4" s="24">
        <v>30</v>
      </c>
      <c r="H4" s="57">
        <v>750</v>
      </c>
      <c r="I4" s="57">
        <v>99.477806788511742</v>
      </c>
      <c r="J4" s="258"/>
      <c r="K4" s="273"/>
      <c r="L4" s="258"/>
      <c r="M4" s="273"/>
      <c r="N4" s="258"/>
      <c r="O4" s="273"/>
      <c r="P4" s="66"/>
    </row>
    <row r="5" spans="1:16" x14ac:dyDescent="0.25">
      <c r="A5" s="36">
        <v>3</v>
      </c>
      <c r="B5" s="36" t="s">
        <v>272</v>
      </c>
      <c r="C5" s="36" t="s">
        <v>273</v>
      </c>
      <c r="D5" s="239"/>
      <c r="E5" s="36" t="s">
        <v>40</v>
      </c>
      <c r="F5" s="25" t="s">
        <v>276</v>
      </c>
      <c r="G5" s="24">
        <v>11</v>
      </c>
      <c r="H5" s="78">
        <v>264</v>
      </c>
      <c r="I5" s="57">
        <v>99.293670198315681</v>
      </c>
      <c r="J5" s="259"/>
      <c r="K5" s="272"/>
      <c r="L5" s="259"/>
      <c r="M5" s="272"/>
      <c r="N5" s="259"/>
      <c r="O5" s="272"/>
      <c r="P5" s="66"/>
    </row>
    <row r="6" spans="1:16" x14ac:dyDescent="0.25">
      <c r="A6" s="38"/>
      <c r="B6" s="38"/>
      <c r="C6" s="38"/>
      <c r="D6" s="44"/>
      <c r="E6" s="38"/>
      <c r="F6" s="38"/>
      <c r="G6" s="51">
        <f>SUM(G3:G5)</f>
        <v>71</v>
      </c>
      <c r="H6" s="44">
        <f>SUM(H3:H5)</f>
        <v>1764</v>
      </c>
      <c r="I6" s="44"/>
      <c r="J6" s="90"/>
      <c r="K6" s="102"/>
      <c r="L6" s="90"/>
      <c r="M6" s="102"/>
      <c r="N6" s="90"/>
      <c r="O6" s="102"/>
      <c r="P6" s="90"/>
    </row>
    <row r="7" spans="1:16" x14ac:dyDescent="0.25">
      <c r="A7" s="36">
        <v>1</v>
      </c>
      <c r="B7" s="36" t="s">
        <v>272</v>
      </c>
      <c r="C7" s="36" t="s">
        <v>277</v>
      </c>
      <c r="D7" s="239">
        <v>1.91</v>
      </c>
      <c r="E7" s="36" t="s">
        <v>40</v>
      </c>
      <c r="F7" s="25" t="s">
        <v>278</v>
      </c>
      <c r="G7" s="24">
        <v>27</v>
      </c>
      <c r="H7" s="57">
        <v>675</v>
      </c>
      <c r="I7" s="57">
        <v>99.326683291770578</v>
      </c>
      <c r="J7" s="257">
        <v>0</v>
      </c>
      <c r="K7" s="271">
        <f>J7/$H9</f>
        <v>0</v>
      </c>
      <c r="L7" s="257">
        <v>675</v>
      </c>
      <c r="M7" s="271">
        <f>L7/$H9</f>
        <v>0.50523952095808389</v>
      </c>
      <c r="N7" s="257">
        <v>661</v>
      </c>
      <c r="O7" s="271">
        <f>N7/$H9</f>
        <v>0.49476047904191617</v>
      </c>
      <c r="P7" s="66"/>
    </row>
    <row r="8" spans="1:16" x14ac:dyDescent="0.25">
      <c r="A8" s="36">
        <v>2</v>
      </c>
      <c r="B8" s="36" t="s">
        <v>272</v>
      </c>
      <c r="C8" s="36" t="s">
        <v>277</v>
      </c>
      <c r="D8" s="239"/>
      <c r="E8" s="36" t="s">
        <v>40</v>
      </c>
      <c r="F8" s="25" t="s">
        <v>279</v>
      </c>
      <c r="G8" s="24">
        <v>27</v>
      </c>
      <c r="H8" s="78">
        <v>661</v>
      </c>
      <c r="I8" s="57">
        <v>99.115479115479118</v>
      </c>
      <c r="J8" s="259"/>
      <c r="K8" s="272"/>
      <c r="L8" s="259"/>
      <c r="M8" s="272"/>
      <c r="N8" s="259"/>
      <c r="O8" s="272"/>
      <c r="P8" s="66"/>
    </row>
    <row r="9" spans="1:16" x14ac:dyDescent="0.25">
      <c r="A9" s="38"/>
      <c r="B9" s="38"/>
      <c r="C9" s="38"/>
      <c r="D9" s="44"/>
      <c r="E9" s="38"/>
      <c r="F9" s="38"/>
      <c r="G9" s="51">
        <f>SUM(G7:G8)</f>
        <v>54</v>
      </c>
      <c r="H9" s="44">
        <f>SUM(H7:H8)</f>
        <v>1336</v>
      </c>
      <c r="I9" s="44"/>
      <c r="J9" s="90"/>
      <c r="K9" s="102"/>
      <c r="L9" s="90"/>
      <c r="M9" s="102"/>
      <c r="N9" s="90"/>
      <c r="O9" s="102"/>
      <c r="P9" s="90"/>
    </row>
    <row r="10" spans="1:16" x14ac:dyDescent="0.25">
      <c r="A10" s="36">
        <v>1</v>
      </c>
      <c r="B10" s="36" t="s">
        <v>272</v>
      </c>
      <c r="C10" s="36" t="s">
        <v>280</v>
      </c>
      <c r="D10" s="239">
        <v>3.52</v>
      </c>
      <c r="E10" s="36" t="s">
        <v>40</v>
      </c>
      <c r="F10" s="25" t="s">
        <v>281</v>
      </c>
      <c r="G10" s="24">
        <v>20</v>
      </c>
      <c r="H10" s="57">
        <v>500</v>
      </c>
      <c r="I10" s="57">
        <v>99.852107468572839</v>
      </c>
      <c r="J10" s="257">
        <v>1475</v>
      </c>
      <c r="K10" s="271">
        <f>J10/$H13</f>
        <v>1</v>
      </c>
      <c r="L10" s="257">
        <v>0</v>
      </c>
      <c r="M10" s="271">
        <f>L10/$H13</f>
        <v>0</v>
      </c>
      <c r="N10" s="257">
        <v>0</v>
      </c>
      <c r="O10" s="271">
        <f>N10/$H13</f>
        <v>0</v>
      </c>
      <c r="P10" s="66"/>
    </row>
    <row r="11" spans="1:16" x14ac:dyDescent="0.25">
      <c r="A11" s="36">
        <v>2</v>
      </c>
      <c r="B11" s="36" t="s">
        <v>272</v>
      </c>
      <c r="C11" s="36" t="s">
        <v>280</v>
      </c>
      <c r="D11" s="239"/>
      <c r="E11" s="36" t="s">
        <v>40</v>
      </c>
      <c r="F11" s="25" t="s">
        <v>282</v>
      </c>
      <c r="G11" s="24">
        <v>20</v>
      </c>
      <c r="H11" s="57">
        <v>500</v>
      </c>
      <c r="I11" s="57">
        <v>99.80329481190067</v>
      </c>
      <c r="J11" s="258"/>
      <c r="K11" s="273"/>
      <c r="L11" s="258"/>
      <c r="M11" s="273"/>
      <c r="N11" s="258"/>
      <c r="O11" s="273"/>
      <c r="P11" s="66"/>
    </row>
    <row r="12" spans="1:16" x14ac:dyDescent="0.25">
      <c r="A12" s="36">
        <v>3</v>
      </c>
      <c r="B12" s="36" t="s">
        <v>272</v>
      </c>
      <c r="C12" s="36" t="s">
        <v>280</v>
      </c>
      <c r="D12" s="239"/>
      <c r="E12" s="36" t="s">
        <v>40</v>
      </c>
      <c r="F12" s="25" t="s">
        <v>283</v>
      </c>
      <c r="G12" s="24">
        <v>19</v>
      </c>
      <c r="H12" s="57">
        <v>475</v>
      </c>
      <c r="I12" s="57">
        <v>99.749561733032806</v>
      </c>
      <c r="J12" s="259"/>
      <c r="K12" s="272"/>
      <c r="L12" s="259"/>
      <c r="M12" s="272"/>
      <c r="N12" s="259"/>
      <c r="O12" s="272"/>
      <c r="P12" s="66"/>
    </row>
    <row r="13" spans="1:16" x14ac:dyDescent="0.25">
      <c r="A13" s="38"/>
      <c r="B13" s="38"/>
      <c r="C13" s="38"/>
      <c r="D13" s="44"/>
      <c r="E13" s="38"/>
      <c r="F13" s="38"/>
      <c r="G13" s="51">
        <f>SUM(G10:G12)</f>
        <v>59</v>
      </c>
      <c r="H13" s="89">
        <f>SUM(H10:H12)</f>
        <v>1475</v>
      </c>
      <c r="I13" s="44"/>
      <c r="J13" s="90"/>
      <c r="K13" s="102"/>
      <c r="L13" s="90"/>
      <c r="M13" s="102"/>
      <c r="N13" s="90"/>
      <c r="O13" s="102"/>
      <c r="P13" s="90"/>
    </row>
    <row r="14" spans="1:16" x14ac:dyDescent="0.25">
      <c r="A14" s="36">
        <v>1</v>
      </c>
      <c r="B14" s="36" t="s">
        <v>284</v>
      </c>
      <c r="C14" s="36" t="s">
        <v>285</v>
      </c>
      <c r="D14" s="239">
        <v>1.71</v>
      </c>
      <c r="E14" s="36" t="s">
        <v>40</v>
      </c>
      <c r="F14" s="25" t="s">
        <v>286</v>
      </c>
      <c r="G14" s="24">
        <v>22</v>
      </c>
      <c r="H14" s="57">
        <v>550</v>
      </c>
      <c r="I14" s="57">
        <v>99.745870393900887</v>
      </c>
      <c r="J14" s="257">
        <v>917</v>
      </c>
      <c r="K14" s="271">
        <f>J14/$H16</f>
        <v>1</v>
      </c>
      <c r="L14" s="257">
        <v>0</v>
      </c>
      <c r="M14" s="271">
        <f>L14/$H16</f>
        <v>0</v>
      </c>
      <c r="N14" s="257">
        <v>0</v>
      </c>
      <c r="O14" s="271">
        <f>N14/$H16</f>
        <v>0</v>
      </c>
      <c r="P14" s="66"/>
    </row>
    <row r="15" spans="1:16" x14ac:dyDescent="0.25">
      <c r="A15" s="36">
        <v>2</v>
      </c>
      <c r="B15" s="36" t="s">
        <v>284</v>
      </c>
      <c r="C15" s="36" t="s">
        <v>285</v>
      </c>
      <c r="D15" s="239"/>
      <c r="E15" s="36" t="s">
        <v>40</v>
      </c>
      <c r="F15" s="25" t="s">
        <v>287</v>
      </c>
      <c r="G15" s="24">
        <v>15</v>
      </c>
      <c r="H15" s="57">
        <v>367</v>
      </c>
      <c r="I15" s="57">
        <v>99.731051344743278</v>
      </c>
      <c r="J15" s="259"/>
      <c r="K15" s="272"/>
      <c r="L15" s="259"/>
      <c r="M15" s="272"/>
      <c r="N15" s="259"/>
      <c r="O15" s="272"/>
      <c r="P15" s="66"/>
    </row>
    <row r="16" spans="1:16" x14ac:dyDescent="0.25">
      <c r="A16" s="38"/>
      <c r="B16" s="38"/>
      <c r="C16" s="38"/>
      <c r="D16" s="44"/>
      <c r="E16" s="38"/>
      <c r="F16" s="38"/>
      <c r="G16" s="38">
        <f>SUM(G14:G15)</f>
        <v>37</v>
      </c>
      <c r="H16" s="44">
        <f>SUM(H14:H15)</f>
        <v>917</v>
      </c>
      <c r="I16" s="58"/>
      <c r="J16" s="90"/>
      <c r="K16" s="102"/>
      <c r="L16" s="90"/>
      <c r="M16" s="102"/>
      <c r="N16" s="90"/>
      <c r="O16" s="102"/>
      <c r="P16" s="90"/>
    </row>
    <row r="17" spans="1:16" x14ac:dyDescent="0.25">
      <c r="A17" s="36">
        <v>1</v>
      </c>
      <c r="B17" s="36" t="s">
        <v>288</v>
      </c>
      <c r="C17" s="36" t="s">
        <v>289</v>
      </c>
      <c r="D17" s="239">
        <v>2.25</v>
      </c>
      <c r="E17" s="36" t="s">
        <v>40</v>
      </c>
      <c r="F17" s="25" t="s">
        <v>290</v>
      </c>
      <c r="G17" s="24">
        <v>22</v>
      </c>
      <c r="H17" s="57">
        <v>550</v>
      </c>
      <c r="I17" s="57">
        <v>99.92</v>
      </c>
      <c r="J17" s="257">
        <v>1240</v>
      </c>
      <c r="K17" s="271">
        <f>J17/$H20</f>
        <v>1</v>
      </c>
      <c r="L17" s="257">
        <v>0</v>
      </c>
      <c r="M17" s="271">
        <f>L17/$H20</f>
        <v>0</v>
      </c>
      <c r="N17" s="257">
        <v>0</v>
      </c>
      <c r="O17" s="271">
        <f>N17/$H20</f>
        <v>0</v>
      </c>
      <c r="P17" s="66"/>
    </row>
    <row r="18" spans="1:16" x14ac:dyDescent="0.25">
      <c r="A18" s="36">
        <v>2</v>
      </c>
      <c r="B18" s="36" t="s">
        <v>288</v>
      </c>
      <c r="C18" s="36" t="s">
        <v>289</v>
      </c>
      <c r="D18" s="239"/>
      <c r="E18" s="36" t="s">
        <v>40</v>
      </c>
      <c r="F18" s="25" t="s">
        <v>291</v>
      </c>
      <c r="G18" s="24">
        <v>26</v>
      </c>
      <c r="H18" s="57">
        <v>647</v>
      </c>
      <c r="I18" s="57">
        <v>99.949799196787154</v>
      </c>
      <c r="J18" s="258"/>
      <c r="K18" s="273"/>
      <c r="L18" s="258"/>
      <c r="M18" s="273"/>
      <c r="N18" s="258"/>
      <c r="O18" s="273"/>
      <c r="P18" s="66"/>
    </row>
    <row r="19" spans="1:16" x14ac:dyDescent="0.25">
      <c r="A19" s="36">
        <v>3</v>
      </c>
      <c r="B19" s="36" t="s">
        <v>288</v>
      </c>
      <c r="C19" s="36" t="s">
        <v>289</v>
      </c>
      <c r="D19" s="239"/>
      <c r="E19" s="36" t="s">
        <v>40</v>
      </c>
      <c r="F19" s="25" t="s">
        <v>292</v>
      </c>
      <c r="G19" s="24">
        <v>2</v>
      </c>
      <c r="H19" s="57">
        <v>43</v>
      </c>
      <c r="I19" s="57">
        <v>99.88</v>
      </c>
      <c r="J19" s="259"/>
      <c r="K19" s="272"/>
      <c r="L19" s="259"/>
      <c r="M19" s="272"/>
      <c r="N19" s="259"/>
      <c r="O19" s="272"/>
      <c r="P19" s="66"/>
    </row>
    <row r="20" spans="1:16" x14ac:dyDescent="0.25">
      <c r="A20" s="38"/>
      <c r="B20" s="38"/>
      <c r="C20" s="38"/>
      <c r="D20" s="44"/>
      <c r="E20" s="38"/>
      <c r="F20" s="38"/>
      <c r="G20" s="51">
        <f>SUM(G17:G19)</f>
        <v>50</v>
      </c>
      <c r="H20" s="89">
        <f>SUM(H17:H19)</f>
        <v>1240</v>
      </c>
      <c r="I20" s="58"/>
      <c r="J20" s="90"/>
      <c r="K20" s="102"/>
      <c r="L20" s="90"/>
      <c r="M20" s="102"/>
      <c r="N20" s="90"/>
      <c r="O20" s="102"/>
      <c r="P20" s="90"/>
    </row>
    <row r="21" spans="1:16" x14ac:dyDescent="0.25">
      <c r="A21" s="36">
        <v>1</v>
      </c>
      <c r="B21" s="36" t="s">
        <v>293</v>
      </c>
      <c r="C21" s="36" t="s">
        <v>294</v>
      </c>
      <c r="D21" s="239">
        <v>3.15</v>
      </c>
      <c r="E21" s="36" t="s">
        <v>40</v>
      </c>
      <c r="F21" s="25" t="s">
        <v>295</v>
      </c>
      <c r="G21" s="24">
        <v>20</v>
      </c>
      <c r="H21" s="78">
        <v>500</v>
      </c>
      <c r="I21" s="57">
        <v>95.36</v>
      </c>
      <c r="J21" s="257">
        <v>0</v>
      </c>
      <c r="K21" s="271">
        <f>J21/$H24</f>
        <v>0</v>
      </c>
      <c r="L21" s="257">
        <v>0</v>
      </c>
      <c r="M21" s="271">
        <f>L21/$H24</f>
        <v>0</v>
      </c>
      <c r="N21" s="257">
        <v>1350</v>
      </c>
      <c r="O21" s="271">
        <f>N21/$H24</f>
        <v>1</v>
      </c>
      <c r="P21" s="66"/>
    </row>
    <row r="22" spans="1:16" x14ac:dyDescent="0.25">
      <c r="A22" s="36">
        <v>2</v>
      </c>
      <c r="B22" s="36" t="s">
        <v>293</v>
      </c>
      <c r="C22" s="36" t="s">
        <v>294</v>
      </c>
      <c r="D22" s="239"/>
      <c r="E22" s="36" t="s">
        <v>40</v>
      </c>
      <c r="F22" s="25" t="s">
        <v>296</v>
      </c>
      <c r="G22" s="24">
        <v>18</v>
      </c>
      <c r="H22" s="78">
        <v>450</v>
      </c>
      <c r="I22" s="57">
        <v>94.98</v>
      </c>
      <c r="J22" s="258"/>
      <c r="K22" s="273"/>
      <c r="L22" s="258"/>
      <c r="M22" s="273"/>
      <c r="N22" s="258"/>
      <c r="O22" s="273"/>
      <c r="P22" s="66"/>
    </row>
    <row r="23" spans="1:16" x14ac:dyDescent="0.25">
      <c r="A23" s="36">
        <v>3</v>
      </c>
      <c r="B23" s="36" t="s">
        <v>293</v>
      </c>
      <c r="C23" s="36" t="s">
        <v>294</v>
      </c>
      <c r="D23" s="239"/>
      <c r="E23" s="36" t="s">
        <v>40</v>
      </c>
      <c r="F23" s="25" t="s">
        <v>297</v>
      </c>
      <c r="G23" s="24">
        <v>16</v>
      </c>
      <c r="H23" s="78">
        <v>400</v>
      </c>
      <c r="I23" s="57">
        <v>93.86</v>
      </c>
      <c r="J23" s="259"/>
      <c r="K23" s="272"/>
      <c r="L23" s="259"/>
      <c r="M23" s="272"/>
      <c r="N23" s="259"/>
      <c r="O23" s="272"/>
      <c r="P23" s="66"/>
    </row>
    <row r="24" spans="1:16" x14ac:dyDescent="0.25">
      <c r="A24" s="42"/>
      <c r="B24" s="42"/>
      <c r="C24" s="42"/>
      <c r="D24" s="44"/>
      <c r="E24" s="42"/>
      <c r="F24" s="38"/>
      <c r="G24" s="51"/>
      <c r="H24" s="44">
        <f>SUM(H21:H23)</f>
        <v>1350</v>
      </c>
      <c r="I24" s="58"/>
      <c r="J24" s="90"/>
      <c r="K24" s="102"/>
      <c r="L24" s="90"/>
      <c r="M24" s="102"/>
      <c r="N24" s="90"/>
      <c r="O24" s="102"/>
      <c r="P24" s="90"/>
    </row>
    <row r="25" spans="1:16" x14ac:dyDescent="0.25">
      <c r="A25" s="36">
        <v>1</v>
      </c>
      <c r="B25" s="36" t="s">
        <v>293</v>
      </c>
      <c r="C25" s="36" t="s">
        <v>298</v>
      </c>
      <c r="D25" s="239">
        <v>2.11</v>
      </c>
      <c r="E25" s="36" t="s">
        <v>40</v>
      </c>
      <c r="F25" s="25" t="s">
        <v>299</v>
      </c>
      <c r="G25" s="24">
        <v>36</v>
      </c>
      <c r="H25" s="78">
        <v>900</v>
      </c>
      <c r="I25" s="57">
        <v>95.7</v>
      </c>
      <c r="J25" s="257">
        <v>0</v>
      </c>
      <c r="K25" s="271">
        <f>J25/$H27</f>
        <v>0</v>
      </c>
      <c r="L25" s="257">
        <v>0</v>
      </c>
      <c r="M25" s="271">
        <f>L25/$H27</f>
        <v>0</v>
      </c>
      <c r="N25" s="257">
        <v>1757</v>
      </c>
      <c r="O25" s="271">
        <f>N25/$H27</f>
        <v>1</v>
      </c>
      <c r="P25" s="66"/>
    </row>
    <row r="26" spans="1:16" x14ac:dyDescent="0.25">
      <c r="A26" s="36">
        <v>2</v>
      </c>
      <c r="B26" s="36" t="s">
        <v>293</v>
      </c>
      <c r="C26" s="36" t="s">
        <v>298</v>
      </c>
      <c r="D26" s="239"/>
      <c r="E26" s="36" t="s">
        <v>40</v>
      </c>
      <c r="F26" s="25" t="s">
        <v>300</v>
      </c>
      <c r="G26" s="24">
        <v>35</v>
      </c>
      <c r="H26" s="78">
        <v>857</v>
      </c>
      <c r="I26" s="57">
        <v>98.81</v>
      </c>
      <c r="J26" s="259"/>
      <c r="K26" s="272"/>
      <c r="L26" s="259"/>
      <c r="M26" s="272"/>
      <c r="N26" s="259"/>
      <c r="O26" s="272"/>
      <c r="P26" s="66"/>
    </row>
    <row r="27" spans="1:16" x14ac:dyDescent="0.25">
      <c r="A27" s="42"/>
      <c r="B27" s="42"/>
      <c r="C27" s="42"/>
      <c r="D27" s="44"/>
      <c r="E27" s="42"/>
      <c r="F27" s="38"/>
      <c r="G27" s="51"/>
      <c r="H27" s="44">
        <f>SUM(H25:H26)</f>
        <v>1757</v>
      </c>
      <c r="I27" s="58"/>
      <c r="J27" s="90"/>
      <c r="K27" s="102"/>
      <c r="L27" s="90"/>
      <c r="M27" s="102"/>
      <c r="N27" s="90"/>
      <c r="O27" s="102"/>
      <c r="P27" s="90"/>
    </row>
    <row r="28" spans="1:16" x14ac:dyDescent="0.25">
      <c r="A28" s="36">
        <v>1</v>
      </c>
      <c r="B28" s="36" t="s">
        <v>293</v>
      </c>
      <c r="C28" s="36" t="s">
        <v>301</v>
      </c>
      <c r="D28" s="239">
        <v>1.2</v>
      </c>
      <c r="E28" s="36" t="s">
        <v>40</v>
      </c>
      <c r="F28" s="25" t="s">
        <v>302</v>
      </c>
      <c r="G28" s="24">
        <v>19</v>
      </c>
      <c r="H28" s="78">
        <v>466</v>
      </c>
      <c r="I28" s="57">
        <v>97.21</v>
      </c>
      <c r="J28" s="257">
        <v>0</v>
      </c>
      <c r="K28" s="271">
        <f>J28/$H30</f>
        <v>0</v>
      </c>
      <c r="L28" s="257">
        <v>0</v>
      </c>
      <c r="M28" s="271">
        <f>L28/$H30</f>
        <v>0</v>
      </c>
      <c r="N28" s="257">
        <v>841</v>
      </c>
      <c r="O28" s="271">
        <f>N28/$H30</f>
        <v>1</v>
      </c>
      <c r="P28" s="66"/>
    </row>
    <row r="29" spans="1:16" x14ac:dyDescent="0.25">
      <c r="A29" s="36">
        <v>2</v>
      </c>
      <c r="B29" s="36" t="s">
        <v>293</v>
      </c>
      <c r="C29" s="36" t="s">
        <v>301</v>
      </c>
      <c r="D29" s="239"/>
      <c r="E29" s="36" t="s">
        <v>40</v>
      </c>
      <c r="F29" s="25" t="s">
        <v>303</v>
      </c>
      <c r="G29" s="24">
        <v>15</v>
      </c>
      <c r="H29" s="78">
        <v>375</v>
      </c>
      <c r="I29" s="57">
        <v>97.72</v>
      </c>
      <c r="J29" s="259"/>
      <c r="K29" s="272"/>
      <c r="L29" s="259"/>
      <c r="M29" s="272"/>
      <c r="N29" s="259"/>
      <c r="O29" s="272"/>
      <c r="P29" s="66"/>
    </row>
    <row r="30" spans="1:16" x14ac:dyDescent="0.25">
      <c r="A30" s="42"/>
      <c r="B30" s="42"/>
      <c r="C30" s="42"/>
      <c r="D30" s="44"/>
      <c r="E30" s="42"/>
      <c r="F30" s="38"/>
      <c r="G30" s="51"/>
      <c r="H30" s="44">
        <f>SUM(H28:H29)</f>
        <v>841</v>
      </c>
      <c r="I30" s="58"/>
      <c r="J30" s="90"/>
      <c r="K30" s="102"/>
      <c r="L30" s="90"/>
      <c r="M30" s="102"/>
      <c r="N30" s="90"/>
      <c r="O30" s="102"/>
      <c r="P30" s="90"/>
    </row>
    <row r="31" spans="1:16" s="110" customFormat="1" ht="15.75" x14ac:dyDescent="0.25">
      <c r="A31" s="269" t="s">
        <v>304</v>
      </c>
      <c r="B31" s="270"/>
      <c r="C31" s="270"/>
      <c r="D31" s="103">
        <f>SUM(D3:D30)</f>
        <v>19.389999999999997</v>
      </c>
      <c r="E31" s="104"/>
      <c r="F31" s="104"/>
      <c r="G31" s="105"/>
      <c r="H31" s="103">
        <f>H30+H27+H24+H20+H16+H13+H9+H6</f>
        <v>10680</v>
      </c>
      <c r="I31" s="106"/>
      <c r="J31" s="107">
        <f>SUM(J3:J30)</f>
        <v>3632</v>
      </c>
      <c r="K31" s="108">
        <f>J31/$H$31</f>
        <v>0.34007490636704119</v>
      </c>
      <c r="L31" s="107">
        <f>SUM(L3:L30)</f>
        <v>2175</v>
      </c>
      <c r="M31" s="108">
        <f>L31/$H$31</f>
        <v>0.20365168539325842</v>
      </c>
      <c r="N31" s="107">
        <f>SUM(N3:N30)</f>
        <v>4873</v>
      </c>
      <c r="O31" s="108">
        <f>N31/$H$31</f>
        <v>0.45627340823970036</v>
      </c>
      <c r="P31" s="109"/>
    </row>
    <row r="32" spans="1:1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11"/>
      <c r="L32" s="1"/>
      <c r="M32" s="111"/>
      <c r="N32" s="1"/>
      <c r="O32" s="112"/>
    </row>
    <row r="33" spans="1:1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99"/>
      <c r="L33" s="1"/>
      <c r="M33" s="99"/>
      <c r="N33" s="1"/>
    </row>
  </sheetData>
  <mergeCells count="57">
    <mergeCell ref="M3:M5"/>
    <mergeCell ref="N3:N5"/>
    <mergeCell ref="O3:O5"/>
    <mergeCell ref="D7:D8"/>
    <mergeCell ref="J7:J8"/>
    <mergeCell ref="K7:K8"/>
    <mergeCell ref="L7:L8"/>
    <mergeCell ref="M7:M8"/>
    <mergeCell ref="D3:D5"/>
    <mergeCell ref="J3:J5"/>
    <mergeCell ref="K3:K5"/>
    <mergeCell ref="L3:L5"/>
    <mergeCell ref="D14:D15"/>
    <mergeCell ref="J14:J15"/>
    <mergeCell ref="K14:K15"/>
    <mergeCell ref="N7:N8"/>
    <mergeCell ref="O7:O8"/>
    <mergeCell ref="D10:D12"/>
    <mergeCell ref="J10:J12"/>
    <mergeCell ref="K10:K12"/>
    <mergeCell ref="L10:L12"/>
    <mergeCell ref="M10:M12"/>
    <mergeCell ref="N10:N12"/>
    <mergeCell ref="O10:O12"/>
    <mergeCell ref="L14:L15"/>
    <mergeCell ref="M14:M15"/>
    <mergeCell ref="N14:N15"/>
    <mergeCell ref="O14:O15"/>
    <mergeCell ref="M17:M19"/>
    <mergeCell ref="N17:N19"/>
    <mergeCell ref="O17:O19"/>
    <mergeCell ref="D17:D19"/>
    <mergeCell ref="J17:J19"/>
    <mergeCell ref="K17:K19"/>
    <mergeCell ref="L17:L19"/>
    <mergeCell ref="D21:D23"/>
    <mergeCell ref="J21:J23"/>
    <mergeCell ref="K21:K23"/>
    <mergeCell ref="N21:N23"/>
    <mergeCell ref="O21:O23"/>
    <mergeCell ref="D25:D26"/>
    <mergeCell ref="J25:J26"/>
    <mergeCell ref="K25:K26"/>
    <mergeCell ref="L25:L26"/>
    <mergeCell ref="M25:M26"/>
    <mergeCell ref="N25:N26"/>
    <mergeCell ref="O25:O26"/>
    <mergeCell ref="L21:L23"/>
    <mergeCell ref="M21:M23"/>
    <mergeCell ref="A31:C31"/>
    <mergeCell ref="L28:L29"/>
    <mergeCell ref="M28:M29"/>
    <mergeCell ref="N28:N29"/>
    <mergeCell ref="O28:O29"/>
    <mergeCell ref="D28:D29"/>
    <mergeCell ref="J28:J29"/>
    <mergeCell ref="K28:K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29"/>
  <sheetViews>
    <sheetView topLeftCell="A13" workbookViewId="0">
      <selection activeCell="M27" sqref="M27"/>
    </sheetView>
  </sheetViews>
  <sheetFormatPr defaultRowHeight="15" x14ac:dyDescent="0.25"/>
  <cols>
    <col min="1" max="1" width="5.7109375" style="1" bestFit="1" customWidth="1"/>
    <col min="2" max="2" width="6.42578125" style="1" bestFit="1" customWidth="1"/>
    <col min="3" max="3" width="17.5703125" style="1" bestFit="1" customWidth="1"/>
    <col min="4" max="4" width="21.85546875" style="1" bestFit="1" customWidth="1"/>
    <col min="5" max="5" width="6.85546875" style="1" customWidth="1"/>
    <col min="6" max="6" width="17" style="31" bestFit="1" customWidth="1"/>
    <col min="7" max="7" width="12.7109375" style="1" bestFit="1" customWidth="1"/>
    <col min="8" max="8" width="6.85546875" style="1" customWidth="1"/>
    <col min="9" max="9" width="9.140625" style="1" bestFit="1" customWidth="1"/>
    <col min="10" max="10" width="14.140625" style="1" bestFit="1" customWidth="1"/>
    <col min="11" max="11" width="5.42578125" style="1" customWidth="1"/>
    <col min="12" max="12" width="8.42578125" style="1" bestFit="1" customWidth="1"/>
    <col min="13" max="16384" width="9.140625" style="1"/>
  </cols>
  <sheetData>
    <row r="2" spans="1:13" ht="18.75" x14ac:dyDescent="0.25">
      <c r="A2" s="281" t="s">
        <v>316</v>
      </c>
      <c r="B2" s="282"/>
      <c r="C2" s="282"/>
      <c r="D2" s="282"/>
      <c r="E2" s="282"/>
      <c r="F2" s="282"/>
      <c r="G2" s="282"/>
      <c r="H2" s="282"/>
      <c r="I2" s="282"/>
      <c r="J2" s="283"/>
    </row>
    <row r="3" spans="1:13" s="63" customFormat="1" ht="30" x14ac:dyDescent="0.25">
      <c r="A3" s="60" t="s">
        <v>119</v>
      </c>
      <c r="B3" s="60" t="s">
        <v>326</v>
      </c>
      <c r="C3" s="60" t="s">
        <v>120</v>
      </c>
      <c r="D3" s="60" t="s">
        <v>121</v>
      </c>
      <c r="E3" s="60" t="s">
        <v>15</v>
      </c>
      <c r="F3" s="62" t="s">
        <v>122</v>
      </c>
      <c r="G3" s="60" t="s">
        <v>2</v>
      </c>
      <c r="H3" s="61" t="s">
        <v>123</v>
      </c>
      <c r="I3" s="60" t="s">
        <v>124</v>
      </c>
      <c r="J3" s="60" t="s">
        <v>125</v>
      </c>
    </row>
    <row r="4" spans="1:13" x14ac:dyDescent="0.25">
      <c r="A4" s="25">
        <v>1</v>
      </c>
      <c r="B4" s="25" t="s">
        <v>327</v>
      </c>
      <c r="C4" s="132" t="s">
        <v>178</v>
      </c>
      <c r="D4" s="132" t="s">
        <v>179</v>
      </c>
      <c r="E4" s="66">
        <v>0.6</v>
      </c>
      <c r="F4" s="64" t="s">
        <v>126</v>
      </c>
      <c r="G4" s="65" t="s">
        <v>127</v>
      </c>
      <c r="H4" s="144">
        <v>4</v>
      </c>
      <c r="I4" s="66">
        <v>76.5</v>
      </c>
      <c r="J4" s="152" t="s">
        <v>328</v>
      </c>
      <c r="L4" s="63"/>
      <c r="M4" s="63"/>
    </row>
    <row r="5" spans="1:13" x14ac:dyDescent="0.25">
      <c r="A5" s="3"/>
      <c r="B5" s="3"/>
      <c r="C5" s="133" t="s">
        <v>312</v>
      </c>
      <c r="D5" s="133" t="s">
        <v>312</v>
      </c>
      <c r="E5" s="7"/>
      <c r="F5" s="3"/>
      <c r="G5" s="3"/>
      <c r="H5" s="145">
        <f>SUM(H4)</f>
        <v>4</v>
      </c>
      <c r="I5" s="7">
        <f>SUM(I4)</f>
        <v>76.5</v>
      </c>
      <c r="J5" s="151"/>
      <c r="L5" s="63"/>
      <c r="M5" s="63"/>
    </row>
    <row r="6" spans="1:13" x14ac:dyDescent="0.25">
      <c r="A6" s="25">
        <v>2</v>
      </c>
      <c r="B6" s="25" t="s">
        <v>327</v>
      </c>
      <c r="C6" s="132" t="s">
        <v>234</v>
      </c>
      <c r="D6" s="132" t="s">
        <v>313</v>
      </c>
      <c r="E6" s="66">
        <v>0.5</v>
      </c>
      <c r="F6" s="68" t="s">
        <v>134</v>
      </c>
      <c r="G6" s="68" t="s">
        <v>135</v>
      </c>
      <c r="H6" s="144">
        <v>9</v>
      </c>
      <c r="I6" s="66">
        <v>215</v>
      </c>
      <c r="J6" s="152" t="s">
        <v>328</v>
      </c>
      <c r="L6" s="63"/>
      <c r="M6" s="63"/>
    </row>
    <row r="7" spans="1:13" x14ac:dyDescent="0.25">
      <c r="A7" s="3"/>
      <c r="B7" s="3"/>
      <c r="C7" s="133" t="s">
        <v>312</v>
      </c>
      <c r="D7" s="133" t="s">
        <v>312</v>
      </c>
      <c r="E7" s="7"/>
      <c r="F7" s="3"/>
      <c r="G7" s="3"/>
      <c r="H7" s="145">
        <f>SUM(H6)</f>
        <v>9</v>
      </c>
      <c r="I7" s="7">
        <f>SUM(I6)</f>
        <v>215</v>
      </c>
      <c r="J7" s="3"/>
      <c r="L7" s="63"/>
      <c r="M7" s="63"/>
    </row>
    <row r="8" spans="1:13" x14ac:dyDescent="0.25">
      <c r="A8" s="245">
        <v>3</v>
      </c>
      <c r="B8" s="245" t="s">
        <v>327</v>
      </c>
      <c r="C8" s="132" t="s">
        <v>314</v>
      </c>
      <c r="D8" s="132" t="s">
        <v>315</v>
      </c>
      <c r="E8" s="257">
        <v>0.84</v>
      </c>
      <c r="F8" s="67" t="s">
        <v>128</v>
      </c>
      <c r="G8" s="25" t="s">
        <v>129</v>
      </c>
      <c r="H8" s="144">
        <v>34</v>
      </c>
      <c r="I8" s="65">
        <v>1020</v>
      </c>
      <c r="J8" s="25"/>
      <c r="L8" s="63"/>
      <c r="M8" s="63"/>
    </row>
    <row r="9" spans="1:13" x14ac:dyDescent="0.25">
      <c r="A9" s="245"/>
      <c r="B9" s="245"/>
      <c r="C9" s="132" t="s">
        <v>314</v>
      </c>
      <c r="D9" s="132" t="s">
        <v>315</v>
      </c>
      <c r="E9" s="258"/>
      <c r="F9" s="67" t="s">
        <v>128</v>
      </c>
      <c r="G9" s="25" t="s">
        <v>130</v>
      </c>
      <c r="H9" s="144">
        <v>22</v>
      </c>
      <c r="I9" s="65">
        <v>660</v>
      </c>
      <c r="J9" s="25"/>
      <c r="L9" s="63"/>
      <c r="M9" s="63"/>
    </row>
    <row r="10" spans="1:13" x14ac:dyDescent="0.25">
      <c r="A10" s="245"/>
      <c r="B10" s="245"/>
      <c r="C10" s="132" t="s">
        <v>314</v>
      </c>
      <c r="D10" s="132" t="s">
        <v>315</v>
      </c>
      <c r="E10" s="259"/>
      <c r="F10" s="67" t="s">
        <v>128</v>
      </c>
      <c r="G10" s="25" t="s">
        <v>131</v>
      </c>
      <c r="H10" s="144">
        <v>2</v>
      </c>
      <c r="I10" s="65">
        <v>60</v>
      </c>
      <c r="J10" s="25"/>
      <c r="L10" s="63"/>
      <c r="M10" s="63"/>
    </row>
    <row r="11" spans="1:13" x14ac:dyDescent="0.25">
      <c r="A11" s="38"/>
      <c r="B11" s="38"/>
      <c r="C11" s="134" t="s">
        <v>312</v>
      </c>
      <c r="D11" s="134" t="s">
        <v>312</v>
      </c>
      <c r="E11" s="90"/>
      <c r="F11" s="38"/>
      <c r="G11" s="38"/>
      <c r="H11" s="145">
        <f>SUM(H8:H10)</f>
        <v>58</v>
      </c>
      <c r="I11" s="3">
        <f>SUM(I8:I10)</f>
        <v>1740</v>
      </c>
      <c r="J11" s="38"/>
      <c r="L11" s="63"/>
      <c r="M11" s="63"/>
    </row>
    <row r="12" spans="1:13" x14ac:dyDescent="0.25">
      <c r="A12" s="245">
        <v>4</v>
      </c>
      <c r="B12" s="245" t="s">
        <v>327</v>
      </c>
      <c r="C12" s="132" t="s">
        <v>314</v>
      </c>
      <c r="D12" s="132" t="s">
        <v>315</v>
      </c>
      <c r="E12" s="257">
        <v>0.83</v>
      </c>
      <c r="F12" s="25" t="s">
        <v>132</v>
      </c>
      <c r="G12" s="25" t="s">
        <v>133</v>
      </c>
      <c r="H12" s="144">
        <v>39</v>
      </c>
      <c r="I12" s="66">
        <v>1170</v>
      </c>
      <c r="J12" s="25"/>
      <c r="L12" s="63"/>
      <c r="M12" s="63"/>
    </row>
    <row r="13" spans="1:13" x14ac:dyDescent="0.25">
      <c r="A13" s="245"/>
      <c r="B13" s="245"/>
      <c r="C13" s="132" t="s">
        <v>314</v>
      </c>
      <c r="D13" s="132" t="s">
        <v>315</v>
      </c>
      <c r="E13" s="259"/>
      <c r="F13" s="25" t="s">
        <v>132</v>
      </c>
      <c r="G13" s="25" t="s">
        <v>131</v>
      </c>
      <c r="H13" s="144">
        <v>2</v>
      </c>
      <c r="I13" s="66">
        <v>60</v>
      </c>
      <c r="J13" s="25"/>
      <c r="L13" s="63"/>
      <c r="M13" s="63"/>
    </row>
    <row r="14" spans="1:13" x14ac:dyDescent="0.25">
      <c r="A14" s="38"/>
      <c r="B14" s="38"/>
      <c r="C14" s="134" t="s">
        <v>312</v>
      </c>
      <c r="D14" s="134" t="s">
        <v>312</v>
      </c>
      <c r="E14" s="90"/>
      <c r="F14" s="38"/>
      <c r="G14" s="38"/>
      <c r="H14" s="145">
        <f>SUM(H12:H13)</f>
        <v>41</v>
      </c>
      <c r="I14" s="7">
        <f>SUM(I12:I13)</f>
        <v>1230</v>
      </c>
      <c r="J14" s="38"/>
      <c r="L14" s="63"/>
      <c r="M14" s="63"/>
    </row>
    <row r="15" spans="1:13" x14ac:dyDescent="0.25">
      <c r="A15" s="277">
        <v>5</v>
      </c>
      <c r="B15" s="277" t="s">
        <v>327</v>
      </c>
      <c r="C15" s="135" t="s">
        <v>314</v>
      </c>
      <c r="D15" s="132" t="s">
        <v>315</v>
      </c>
      <c r="E15" s="257">
        <v>3.09</v>
      </c>
      <c r="F15" s="69" t="s">
        <v>136</v>
      </c>
      <c r="G15" s="69" t="s">
        <v>142</v>
      </c>
      <c r="H15" s="144">
        <v>46</v>
      </c>
      <c r="I15" s="66">
        <v>1380</v>
      </c>
      <c r="J15" s="25"/>
      <c r="L15" s="63"/>
      <c r="M15" s="63"/>
    </row>
    <row r="16" spans="1:13" x14ac:dyDescent="0.25">
      <c r="A16" s="278"/>
      <c r="B16" s="278"/>
      <c r="C16" s="135" t="s">
        <v>314</v>
      </c>
      <c r="D16" s="132" t="s">
        <v>315</v>
      </c>
      <c r="E16" s="258"/>
      <c r="F16" s="69" t="s">
        <v>136</v>
      </c>
      <c r="G16" s="25" t="s">
        <v>137</v>
      </c>
      <c r="H16" s="144">
        <v>45</v>
      </c>
      <c r="I16" s="66">
        <v>1800</v>
      </c>
      <c r="J16" s="25"/>
      <c r="L16" s="63"/>
      <c r="M16" s="63"/>
    </row>
    <row r="17" spans="1:13" x14ac:dyDescent="0.25">
      <c r="A17" s="278"/>
      <c r="B17" s="278"/>
      <c r="C17" s="135" t="s">
        <v>314</v>
      </c>
      <c r="D17" s="132" t="s">
        <v>315</v>
      </c>
      <c r="E17" s="258"/>
      <c r="F17" s="69" t="s">
        <v>136</v>
      </c>
      <c r="G17" s="25" t="s">
        <v>138</v>
      </c>
      <c r="H17" s="144">
        <v>44</v>
      </c>
      <c r="I17" s="66">
        <f t="shared" ref="I17:I20" si="0">H17*30</f>
        <v>1320</v>
      </c>
      <c r="J17" s="25"/>
      <c r="L17" s="63"/>
      <c r="M17" s="63"/>
    </row>
    <row r="18" spans="1:13" x14ac:dyDescent="0.25">
      <c r="A18" s="278"/>
      <c r="B18" s="278"/>
      <c r="C18" s="135" t="s">
        <v>314</v>
      </c>
      <c r="D18" s="132" t="s">
        <v>315</v>
      </c>
      <c r="E18" s="258"/>
      <c r="F18" s="69" t="s">
        <v>136</v>
      </c>
      <c r="G18" s="25" t="s">
        <v>139</v>
      </c>
      <c r="H18" s="144">
        <v>43</v>
      </c>
      <c r="I18" s="66">
        <f t="shared" si="0"/>
        <v>1290</v>
      </c>
      <c r="J18" s="25"/>
      <c r="L18" s="63"/>
      <c r="M18" s="63"/>
    </row>
    <row r="19" spans="1:13" x14ac:dyDescent="0.25">
      <c r="A19" s="278"/>
      <c r="B19" s="278"/>
      <c r="C19" s="135" t="s">
        <v>314</v>
      </c>
      <c r="D19" s="132" t="s">
        <v>315</v>
      </c>
      <c r="E19" s="258"/>
      <c r="F19" s="69" t="s">
        <v>136</v>
      </c>
      <c r="G19" s="25" t="s">
        <v>140</v>
      </c>
      <c r="H19" s="144">
        <v>42</v>
      </c>
      <c r="I19" s="66">
        <f t="shared" si="0"/>
        <v>1260</v>
      </c>
      <c r="J19" s="25"/>
      <c r="L19" s="63"/>
      <c r="M19" s="63"/>
    </row>
    <row r="20" spans="1:13" x14ac:dyDescent="0.25">
      <c r="A20" s="278"/>
      <c r="B20" s="278"/>
      <c r="C20" s="135" t="s">
        <v>314</v>
      </c>
      <c r="D20" s="132" t="s">
        <v>315</v>
      </c>
      <c r="E20" s="258"/>
      <c r="F20" s="69" t="s">
        <v>136</v>
      </c>
      <c r="G20" s="25" t="s">
        <v>141</v>
      </c>
      <c r="H20" s="144">
        <v>41</v>
      </c>
      <c r="I20" s="66">
        <f t="shared" si="0"/>
        <v>1230</v>
      </c>
      <c r="J20" s="25"/>
      <c r="L20" s="63"/>
      <c r="M20" s="63"/>
    </row>
    <row r="21" spans="1:13" x14ac:dyDescent="0.25">
      <c r="A21" s="279"/>
      <c r="B21" s="279"/>
      <c r="C21" s="135" t="s">
        <v>314</v>
      </c>
      <c r="D21" s="132" t="s">
        <v>315</v>
      </c>
      <c r="E21" s="259"/>
      <c r="F21" s="69" t="s">
        <v>136</v>
      </c>
      <c r="G21" s="25" t="s">
        <v>143</v>
      </c>
      <c r="H21" s="144">
        <v>6</v>
      </c>
      <c r="I21" s="66">
        <v>180</v>
      </c>
      <c r="J21" s="25"/>
      <c r="L21" s="63"/>
      <c r="M21" s="63"/>
    </row>
    <row r="22" spans="1:13" x14ac:dyDescent="0.25">
      <c r="A22" s="38"/>
      <c r="B22" s="38"/>
      <c r="C22" s="134"/>
      <c r="D22" s="134"/>
      <c r="E22" s="90"/>
      <c r="F22" s="48"/>
      <c r="G22" s="38"/>
      <c r="H22" s="145">
        <f>SUM(H15:H21)</f>
        <v>267</v>
      </c>
      <c r="I22" s="7">
        <f>SUM(I15:I21)</f>
        <v>8460</v>
      </c>
      <c r="J22" s="38"/>
      <c r="L22" s="63"/>
      <c r="M22" s="63"/>
    </row>
    <row r="23" spans="1:13" x14ac:dyDescent="0.25">
      <c r="A23" s="252" t="s">
        <v>317</v>
      </c>
      <c r="B23" s="253"/>
      <c r="C23" s="253"/>
      <c r="D23" s="280"/>
      <c r="E23" s="72">
        <f>SUM(E4:E22)</f>
        <v>5.8599999999999994</v>
      </c>
      <c r="F23" s="71"/>
      <c r="G23" s="70"/>
      <c r="H23" s="146">
        <f>SUM(H22,H14,H11,H7,H5)</f>
        <v>379</v>
      </c>
      <c r="I23" s="72">
        <f>SUM(I22,I14,I11,I7,I5)</f>
        <v>11721.5</v>
      </c>
      <c r="J23" s="70"/>
    </row>
    <row r="24" spans="1:13" x14ac:dyDescent="0.25">
      <c r="A24" s="25">
        <v>1</v>
      </c>
      <c r="B24" s="25" t="s">
        <v>19</v>
      </c>
      <c r="C24" s="25" t="s">
        <v>318</v>
      </c>
      <c r="D24" s="25" t="s">
        <v>340</v>
      </c>
      <c r="E24" s="66">
        <v>0.08</v>
      </c>
      <c r="F24" s="136" t="s">
        <v>319</v>
      </c>
      <c r="G24" s="25" t="s">
        <v>320</v>
      </c>
      <c r="H24" s="147">
        <v>4</v>
      </c>
      <c r="I24" s="57">
        <v>84</v>
      </c>
      <c r="J24" s="25"/>
    </row>
    <row r="25" spans="1:13" x14ac:dyDescent="0.25">
      <c r="A25" s="274" t="s">
        <v>321</v>
      </c>
      <c r="B25" s="275"/>
      <c r="C25" s="275"/>
      <c r="D25" s="276"/>
      <c r="E25" s="137"/>
      <c r="F25" s="138"/>
      <c r="G25" s="139"/>
      <c r="H25" s="148">
        <f>SUM(H24)</f>
        <v>4</v>
      </c>
      <c r="I25" s="140">
        <f>SUM(I24)</f>
        <v>84</v>
      </c>
      <c r="J25" s="11"/>
    </row>
    <row r="26" spans="1:13" x14ac:dyDescent="0.25">
      <c r="A26" s="245">
        <v>2</v>
      </c>
      <c r="B26" s="245" t="s">
        <v>18</v>
      </c>
      <c r="C26" s="245" t="s">
        <v>318</v>
      </c>
      <c r="D26" s="245" t="s">
        <v>340</v>
      </c>
      <c r="E26" s="246">
        <v>5.15</v>
      </c>
      <c r="F26" s="36" t="s">
        <v>322</v>
      </c>
      <c r="G26" s="25" t="s">
        <v>323</v>
      </c>
      <c r="H26" s="147">
        <v>40</v>
      </c>
      <c r="I26" s="57">
        <v>1200</v>
      </c>
      <c r="J26" s="25"/>
    </row>
    <row r="27" spans="1:13" x14ac:dyDescent="0.25">
      <c r="A27" s="245"/>
      <c r="B27" s="245"/>
      <c r="C27" s="245"/>
      <c r="D27" s="245"/>
      <c r="E27" s="246"/>
      <c r="F27" s="36" t="s">
        <v>322</v>
      </c>
      <c r="G27" s="25" t="s">
        <v>324</v>
      </c>
      <c r="H27" s="147">
        <v>16</v>
      </c>
      <c r="I27" s="57">
        <v>480</v>
      </c>
      <c r="J27" s="25"/>
    </row>
    <row r="28" spans="1:13" x14ac:dyDescent="0.25">
      <c r="A28" s="274" t="s">
        <v>321</v>
      </c>
      <c r="B28" s="275"/>
      <c r="C28" s="275"/>
      <c r="D28" s="276"/>
      <c r="E28" s="137"/>
      <c r="F28" s="138"/>
      <c r="G28" s="139"/>
      <c r="H28" s="149">
        <f>SUM(H26:H27)</f>
        <v>56</v>
      </c>
      <c r="I28" s="140">
        <f>SUM(I26:I27)</f>
        <v>1680</v>
      </c>
      <c r="J28" s="11"/>
    </row>
    <row r="29" spans="1:13" ht="15.75" x14ac:dyDescent="0.25">
      <c r="A29" s="142" t="s">
        <v>325</v>
      </c>
      <c r="B29" s="143"/>
      <c r="C29" s="143"/>
      <c r="D29" s="105"/>
      <c r="E29" s="107">
        <f>SUM(E24:E26)</f>
        <v>5.23</v>
      </c>
      <c r="F29" s="141"/>
      <c r="G29" s="124"/>
      <c r="H29" s="150">
        <f>SUM(H28,H25)</f>
        <v>60</v>
      </c>
      <c r="I29" s="103">
        <f>SUM(I28,I25)</f>
        <v>1764</v>
      </c>
      <c r="J29" s="124"/>
    </row>
  </sheetData>
  <mergeCells count="18">
    <mergeCell ref="A2:J2"/>
    <mergeCell ref="A8:A10"/>
    <mergeCell ref="A12:A13"/>
    <mergeCell ref="E8:E10"/>
    <mergeCell ref="E12:E13"/>
    <mergeCell ref="E26:E27"/>
    <mergeCell ref="A28:D28"/>
    <mergeCell ref="B8:B10"/>
    <mergeCell ref="B12:B13"/>
    <mergeCell ref="B15:B21"/>
    <mergeCell ref="A15:A21"/>
    <mergeCell ref="A23:D23"/>
    <mergeCell ref="A25:D25"/>
    <mergeCell ref="A26:A27"/>
    <mergeCell ref="B26:B27"/>
    <mergeCell ref="C26:C27"/>
    <mergeCell ref="D26:D27"/>
    <mergeCell ref="E15:E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Lease Farm R21-22</vt:lpstr>
      <vt:lpstr>Farmer Field R21-22</vt:lpstr>
      <vt:lpstr>Lease Farm Kharif 2022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SURESH</dc:creator>
  <cp:lastModifiedBy>DELL</cp:lastModifiedBy>
  <cp:lastPrinted>2022-05-05T11:52:35Z</cp:lastPrinted>
  <dcterms:created xsi:type="dcterms:W3CDTF">2022-01-07T05:32:24Z</dcterms:created>
  <dcterms:modified xsi:type="dcterms:W3CDTF">2023-01-06T07:26:00Z</dcterms:modified>
</cp:coreProperties>
</file>