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filterPrivacy="1" defaultThemeVersion="124226"/>
  <xr:revisionPtr revIDLastSave="0" documentId="13_ncr:1_{AB292F31-6300-4054-8011-EC7C925CE30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2" sheetId="2" r:id="rId1"/>
  </sheets>
  <definedNames>
    <definedName name="_xlnm._FilterDatabase" localSheetId="0" hidden="1">Sheet2!$A$5:$AB$34</definedName>
  </definedNames>
  <calcPr calcId="191029"/>
</workbook>
</file>

<file path=xl/calcChain.xml><?xml version="1.0" encoding="utf-8"?>
<calcChain xmlns="http://schemas.openxmlformats.org/spreadsheetml/2006/main">
  <c r="V62" i="2" l="1"/>
  <c r="V61" i="2"/>
  <c r="V59" i="2"/>
  <c r="V58" i="2"/>
  <c r="V55" i="2"/>
  <c r="V54" i="2"/>
  <c r="V48" i="2"/>
  <c r="V47" i="2"/>
  <c r="V42" i="2"/>
  <c r="V37" i="2"/>
  <c r="V31" i="2"/>
  <c r="V8" i="2"/>
  <c r="V16" i="2"/>
  <c r="V7" i="2"/>
  <c r="V10" i="2"/>
  <c r="V12" i="2"/>
  <c r="V13" i="2"/>
  <c r="V17" i="2"/>
  <c r="V19" i="2"/>
  <c r="V20" i="2"/>
  <c r="V22" i="2"/>
  <c r="V23" i="2"/>
  <c r="V25" i="2"/>
  <c r="V26" i="2"/>
  <c r="V30" i="2"/>
  <c r="V33" i="2"/>
  <c r="V35" i="2"/>
  <c r="V36" i="2"/>
  <c r="V39" i="2"/>
  <c r="V40" i="2"/>
  <c r="V43" i="2"/>
  <c r="V45" i="2"/>
  <c r="V50" i="2"/>
  <c r="V51" i="2"/>
  <c r="V52" i="2"/>
  <c r="V57" i="2"/>
  <c r="V6" i="2"/>
  <c r="O65" i="2"/>
  <c r="Q65" i="2"/>
  <c r="S65" i="2"/>
  <c r="T65" i="2"/>
  <c r="U65" i="2"/>
  <c r="O46" i="2"/>
  <c r="Q46" i="2"/>
  <c r="S46" i="2"/>
  <c r="N45" i="2"/>
  <c r="J45" i="2"/>
  <c r="M44" i="2"/>
  <c r="L44" i="2"/>
  <c r="I44" i="2"/>
  <c r="H44" i="2"/>
  <c r="G44" i="2"/>
  <c r="N43" i="2"/>
  <c r="J43" i="2"/>
  <c r="N42" i="2"/>
  <c r="J42" i="2"/>
  <c r="K41" i="2"/>
  <c r="K46" i="2" s="1"/>
  <c r="N40" i="2"/>
  <c r="J40" i="2"/>
  <c r="N39" i="2"/>
  <c r="J39" i="2"/>
  <c r="M38" i="2"/>
  <c r="L38" i="2"/>
  <c r="L41" i="2" s="1"/>
  <c r="I38" i="2"/>
  <c r="I41" i="2" s="1"/>
  <c r="H38" i="2"/>
  <c r="H41" i="2" s="1"/>
  <c r="G38" i="2"/>
  <c r="G41" i="2" s="1"/>
  <c r="N37" i="2"/>
  <c r="J37" i="2"/>
  <c r="N36" i="2"/>
  <c r="J36" i="2"/>
  <c r="N35" i="2"/>
  <c r="J35" i="2"/>
  <c r="J33" i="2"/>
  <c r="K34" i="2"/>
  <c r="O34" i="2"/>
  <c r="Q34" i="2"/>
  <c r="S34" i="2"/>
  <c r="O29" i="2"/>
  <c r="Q29" i="2"/>
  <c r="S29" i="2"/>
  <c r="T29" i="2"/>
  <c r="U29" i="2"/>
  <c r="G46" i="2" l="1"/>
  <c r="I46" i="2"/>
  <c r="J46" i="2" s="1"/>
  <c r="H46" i="2"/>
  <c r="L46" i="2"/>
  <c r="N44" i="2"/>
  <c r="N38" i="2"/>
  <c r="J44" i="2"/>
  <c r="J41" i="2"/>
  <c r="M41" i="2"/>
  <c r="J38" i="2"/>
  <c r="N41" i="2" l="1"/>
  <c r="M46" i="2"/>
  <c r="N46" i="2" s="1"/>
  <c r="N33" i="2" l="1"/>
  <c r="M32" i="2"/>
  <c r="M34" i="2" s="1"/>
  <c r="L32" i="2"/>
  <c r="L34" i="2" s="1"/>
  <c r="I32" i="2"/>
  <c r="I34" i="2" s="1"/>
  <c r="H32" i="2"/>
  <c r="H34" i="2" s="1"/>
  <c r="G32" i="2"/>
  <c r="G34" i="2" s="1"/>
  <c r="N31" i="2"/>
  <c r="J31" i="2"/>
  <c r="N30" i="2"/>
  <c r="J30" i="2"/>
  <c r="M27" i="2"/>
  <c r="L27" i="2"/>
  <c r="K27" i="2"/>
  <c r="I27" i="2"/>
  <c r="H27" i="2"/>
  <c r="G27" i="2"/>
  <c r="N26" i="2"/>
  <c r="J26" i="2"/>
  <c r="N25" i="2"/>
  <c r="J25" i="2"/>
  <c r="M24" i="2"/>
  <c r="L24" i="2"/>
  <c r="K24" i="2"/>
  <c r="I24" i="2"/>
  <c r="H24" i="2"/>
  <c r="G24" i="2"/>
  <c r="N23" i="2"/>
  <c r="J23" i="2"/>
  <c r="N22" i="2"/>
  <c r="J22" i="2"/>
  <c r="M21" i="2"/>
  <c r="L21" i="2"/>
  <c r="K21" i="2"/>
  <c r="I21" i="2"/>
  <c r="H21" i="2"/>
  <c r="G21" i="2"/>
  <c r="N20" i="2"/>
  <c r="J20" i="2"/>
  <c r="N19" i="2"/>
  <c r="J19" i="2"/>
  <c r="N17" i="2"/>
  <c r="J17" i="2"/>
  <c r="N16" i="2"/>
  <c r="J16" i="2"/>
  <c r="M14" i="2"/>
  <c r="M15" i="2" s="1"/>
  <c r="L14" i="2"/>
  <c r="L15" i="2" s="1"/>
  <c r="I14" i="2"/>
  <c r="I15" i="2" s="1"/>
  <c r="H14" i="2"/>
  <c r="H15" i="2" s="1"/>
  <c r="G14" i="2"/>
  <c r="G15" i="2" s="1"/>
  <c r="N13" i="2"/>
  <c r="J13" i="2"/>
  <c r="N12" i="2"/>
  <c r="J12" i="2"/>
  <c r="N10" i="2"/>
  <c r="J10" i="2"/>
  <c r="M9" i="2"/>
  <c r="L9" i="2"/>
  <c r="I9" i="2"/>
  <c r="H9" i="2"/>
  <c r="G9" i="2"/>
  <c r="N8" i="2"/>
  <c r="J8" i="2"/>
  <c r="N7" i="2"/>
  <c r="J7" i="2"/>
  <c r="N6" i="2"/>
  <c r="J6" i="2"/>
  <c r="J34" i="2" l="1"/>
  <c r="N34" i="2"/>
  <c r="J24" i="2"/>
  <c r="J32" i="2"/>
  <c r="J15" i="2"/>
  <c r="G28" i="2"/>
  <c r="G29" i="2" s="1"/>
  <c r="L28" i="2"/>
  <c r="L29" i="2" s="1"/>
  <c r="N21" i="2"/>
  <c r="H28" i="2"/>
  <c r="H29" i="2" s="1"/>
  <c r="N27" i="2"/>
  <c r="J21" i="2"/>
  <c r="J27" i="2"/>
  <c r="N24" i="2"/>
  <c r="K28" i="2"/>
  <c r="K29" i="2" s="1"/>
  <c r="N32" i="2"/>
  <c r="I28" i="2"/>
  <c r="I29" i="2" s="1"/>
  <c r="M28" i="2"/>
  <c r="J9" i="2"/>
  <c r="N9" i="2"/>
  <c r="N14" i="2"/>
  <c r="N15" i="2"/>
  <c r="J14" i="2"/>
  <c r="N28" i="2" l="1"/>
  <c r="M29" i="2"/>
  <c r="N29" i="2" s="1"/>
  <c r="J29" i="2"/>
  <c r="J28" i="2"/>
  <c r="J62" i="2" l="1"/>
  <c r="J61" i="2"/>
  <c r="J59" i="2"/>
  <c r="J58" i="2"/>
  <c r="J57" i="2"/>
  <c r="J55" i="2"/>
  <c r="J54" i="2"/>
  <c r="J52" i="2"/>
  <c r="J51" i="2"/>
  <c r="J50" i="2"/>
  <c r="G56" i="2"/>
  <c r="G63" i="2"/>
  <c r="G64" i="2" s="1"/>
  <c r="N62" i="2"/>
  <c r="N61" i="2"/>
  <c r="N59" i="2"/>
  <c r="N58" i="2"/>
  <c r="N57" i="2"/>
  <c r="N55" i="2"/>
  <c r="N54" i="2"/>
  <c r="J48" i="2"/>
  <c r="J47" i="2"/>
  <c r="G49" i="2"/>
  <c r="L49" i="2"/>
  <c r="N48" i="2"/>
  <c r="N47" i="2"/>
  <c r="L56" i="2"/>
  <c r="L63" i="2"/>
  <c r="N51" i="2"/>
  <c r="N52" i="2"/>
  <c r="N50" i="2"/>
  <c r="G65" i="2" l="1"/>
  <c r="K64" i="2"/>
  <c r="K65" i="2" s="1"/>
  <c r="L64" i="2"/>
  <c r="L65" i="2" s="1"/>
  <c r="H63" i="2"/>
  <c r="I63" i="2"/>
  <c r="J63" i="2" s="1"/>
  <c r="M63" i="2"/>
  <c r="N63" i="2" s="1"/>
  <c r="H56" i="2"/>
  <c r="I56" i="2"/>
  <c r="J56" i="2" s="1"/>
  <c r="M56" i="2"/>
  <c r="N56" i="2" s="1"/>
  <c r="H49" i="2"/>
  <c r="I49" i="2"/>
  <c r="J49" i="2" s="1"/>
  <c r="M49" i="2"/>
  <c r="N49" i="2" s="1"/>
  <c r="I64" i="2" l="1"/>
  <c r="H64" i="2"/>
  <c r="H65" i="2" s="1"/>
  <c r="M64" i="2"/>
  <c r="N64" i="2" l="1"/>
  <c r="M65" i="2"/>
  <c r="N65" i="2" s="1"/>
  <c r="J64" i="2"/>
  <c r="I65" i="2"/>
  <c r="J65" i="2" s="1"/>
</calcChain>
</file>

<file path=xl/sharedStrings.xml><?xml version="1.0" encoding="utf-8"?>
<sst xmlns="http://schemas.openxmlformats.org/spreadsheetml/2006/main" count="179" uniqueCount="95">
  <si>
    <t>SN</t>
  </si>
  <si>
    <t>Crop</t>
  </si>
  <si>
    <t>Emp. Name:-</t>
  </si>
  <si>
    <t>Emp. Code:-</t>
  </si>
  <si>
    <t>SP Code</t>
  </si>
  <si>
    <t>Production Code</t>
  </si>
  <si>
    <t>Targeted Area</t>
  </si>
  <si>
    <t>Dispatched Area</t>
  </si>
  <si>
    <t>Achivment%</t>
  </si>
  <si>
    <t>Area in AC</t>
  </si>
  <si>
    <t>Targeted Qty</t>
  </si>
  <si>
    <t>Procured Qty</t>
  </si>
  <si>
    <t>Achivement%</t>
  </si>
  <si>
    <t>Qty</t>
  </si>
  <si>
    <t>Germination of all Qty</t>
  </si>
  <si>
    <t>GP of all Qty</t>
  </si>
  <si>
    <t>Procurement Price 20-21</t>
  </si>
  <si>
    <t>Procurement Price 21-22</t>
  </si>
  <si>
    <t>Increase Procurement Price 21-22</t>
  </si>
  <si>
    <t>Sowing Area</t>
  </si>
  <si>
    <t>Bitter Gourd</t>
  </si>
  <si>
    <t>AJ316</t>
  </si>
  <si>
    <t>BG-01</t>
  </si>
  <si>
    <t>Location</t>
  </si>
  <si>
    <t>RNB</t>
  </si>
  <si>
    <t>Bayad</t>
  </si>
  <si>
    <t>Hy. Chilli</t>
  </si>
  <si>
    <t>D. Raja</t>
  </si>
  <si>
    <t>CE-01</t>
  </si>
  <si>
    <t>CE-02</t>
  </si>
  <si>
    <t>AJ299XAJ300</t>
  </si>
  <si>
    <t>AJ301XAJ302</t>
  </si>
  <si>
    <t>AJ307XAJ308</t>
  </si>
  <si>
    <t>Total Chilli</t>
  </si>
  <si>
    <t>Kurnool</t>
  </si>
  <si>
    <t>Cluster Bean</t>
  </si>
  <si>
    <t>AK161</t>
  </si>
  <si>
    <t>CB-01</t>
  </si>
  <si>
    <t>Total Cluster Bean</t>
  </si>
  <si>
    <t>Cowpea</t>
  </si>
  <si>
    <t>AJ891</t>
  </si>
  <si>
    <t>CW-01</t>
  </si>
  <si>
    <t>CW-04</t>
  </si>
  <si>
    <t>CW-02</t>
  </si>
  <si>
    <t>CW-03</t>
  </si>
  <si>
    <t>AJ892</t>
  </si>
  <si>
    <t>AJ893</t>
  </si>
  <si>
    <t>AJ894</t>
  </si>
  <si>
    <t>CW-05</t>
  </si>
  <si>
    <t>CW-06</t>
  </si>
  <si>
    <t>CW-07</t>
  </si>
  <si>
    <t>CW-08</t>
  </si>
  <si>
    <t>AJ895</t>
  </si>
  <si>
    <t>AJ896</t>
  </si>
  <si>
    <t>AJ897</t>
  </si>
  <si>
    <t>AJ898</t>
  </si>
  <si>
    <t>RAVINDRA PAL SINGH</t>
  </si>
  <si>
    <t>0569</t>
  </si>
  <si>
    <t>Cucumber</t>
  </si>
  <si>
    <t>AJ305XAJ306</t>
  </si>
  <si>
    <t>AJ309XAJ310</t>
  </si>
  <si>
    <t>Dolichos</t>
  </si>
  <si>
    <t>AJ913</t>
  </si>
  <si>
    <t>DC-01</t>
  </si>
  <si>
    <t>CU-01</t>
  </si>
  <si>
    <t>Hy Bhindi</t>
  </si>
  <si>
    <t>AJ311XAJ312</t>
  </si>
  <si>
    <t>K</t>
  </si>
  <si>
    <t>Total Bitter Gourd</t>
  </si>
  <si>
    <t>Total Cowpea</t>
  </si>
  <si>
    <t>Total Cucumber</t>
  </si>
  <si>
    <t>Total Hy Bhindi</t>
  </si>
  <si>
    <t>OP Bhindi</t>
  </si>
  <si>
    <t>AJ313</t>
  </si>
  <si>
    <t>OK-01</t>
  </si>
  <si>
    <t>OK-02</t>
  </si>
  <si>
    <t>OK-03</t>
  </si>
  <si>
    <t>AJ315</t>
  </si>
  <si>
    <t>AJ314</t>
  </si>
  <si>
    <t>Total OP Bhindi</t>
  </si>
  <si>
    <t>Hy. Tinda</t>
  </si>
  <si>
    <t>TD-01</t>
  </si>
  <si>
    <t>Tomato</t>
  </si>
  <si>
    <t>TG-01</t>
  </si>
  <si>
    <t>TR-05</t>
  </si>
  <si>
    <t>TW-03</t>
  </si>
  <si>
    <t>TO-08</t>
  </si>
  <si>
    <t>TH-07</t>
  </si>
  <si>
    <t>AK167XAK168</t>
  </si>
  <si>
    <t>AJ841XAJ842</t>
  </si>
  <si>
    <t>AJ837XAJ838</t>
  </si>
  <si>
    <t>AJ839XAJ840</t>
  </si>
  <si>
    <t>AJ831XAJ832</t>
  </si>
  <si>
    <t>AJ835XAJ836</t>
  </si>
  <si>
    <t>Assesment Year- 2022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</si>
</sst>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43" formatCode="_ * #,##0.00_ ;_ * \-#,##0.00_ ;_ * &quot;-&quot;??_ ;_ @_ "/>
    <numFmt numFmtId="164" formatCode="0.0"/>
  </numFmts>
  <fonts count="5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/>
    <xf numFmtId="164" fontId="2" fillId="0" borderId="0" xfId="0" applyNumberFormat="1" applyFont="1"/>
    <xf numFmtId="0" fontId="2" fillId="0" borderId="0" xfId="0" quotePrefix="1" applyFont="1"/>
    <xf numFmtId="0" fontId="2" fillId="0" borderId="0" xfId="0" applyFont="1" applyAlignment="1">
      <alignment wrapText="1"/>
    </xf>
    <xf numFmtId="0" fontId="2" fillId="3" borderId="1" xfId="0" applyFont="1" applyFill="1" applyBorder="1" applyAlignment="1">
      <alignment wrapText="1"/>
    </xf>
    <xf numFmtId="164" fontId="2" fillId="3" borderId="1" xfId="0" applyNumberFormat="1" applyFont="1" applyFill="1" applyBorder="1" applyAlignment="1">
      <alignment wrapText="1"/>
    </xf>
    <xf numFmtId="0" fontId="2" fillId="4" borderId="1" xfId="0" applyFont="1" applyFill="1" applyBorder="1" applyAlignment="1">
      <alignment wrapText="1"/>
    </xf>
    <xf numFmtId="164" fontId="2" fillId="4" borderId="1" xfId="0" applyNumberFormat="1" applyFont="1" applyFill="1" applyBorder="1" applyAlignment="1">
      <alignment wrapText="1"/>
    </xf>
    <xf numFmtId="0" fontId="2" fillId="0" borderId="1" xfId="0" applyFont="1" applyBorder="1"/>
    <xf numFmtId="0" fontId="2" fillId="8" borderId="1" xfId="0" applyFont="1" applyFill="1" applyBorder="1"/>
    <xf numFmtId="164" fontId="2" fillId="0" borderId="1" xfId="0" applyNumberFormat="1" applyFont="1" applyBorder="1"/>
    <xf numFmtId="0" fontId="3" fillId="0" borderId="1" xfId="0" applyFont="1" applyBorder="1"/>
    <xf numFmtId="0" fontId="3" fillId="8" borderId="1" xfId="0" applyFont="1" applyFill="1" applyBorder="1"/>
    <xf numFmtId="0" fontId="3" fillId="0" borderId="0" xfId="0" applyFont="1"/>
    <xf numFmtId="41" fontId="2" fillId="0" borderId="1" xfId="0" applyNumberFormat="1" applyFont="1" applyBorder="1" applyAlignment="1">
      <alignment vertical="top"/>
    </xf>
    <xf numFmtId="43" fontId="2" fillId="0" borderId="1" xfId="0" applyNumberFormat="1" applyFont="1" applyBorder="1" applyAlignment="1">
      <alignment vertical="top"/>
    </xf>
    <xf numFmtId="41" fontId="3" fillId="0" borderId="1" xfId="0" applyNumberFormat="1" applyFont="1" applyBorder="1" applyAlignment="1">
      <alignment vertical="top"/>
    </xf>
    <xf numFmtId="164" fontId="4" fillId="0" borderId="1" xfId="0" applyNumberFormat="1" applyFont="1" applyBorder="1" applyAlignment="1">
      <alignment vertical="top"/>
    </xf>
    <xf numFmtId="41" fontId="4" fillId="2" borderId="1" xfId="0" applyNumberFormat="1" applyFont="1" applyFill="1" applyBorder="1"/>
    <xf numFmtId="41" fontId="4" fillId="2" borderId="1" xfId="0" applyNumberFormat="1" applyFont="1" applyFill="1" applyBorder="1" applyAlignment="1">
      <alignment vertical="top"/>
    </xf>
    <xf numFmtId="0" fontId="3" fillId="9" borderId="1" xfId="0" applyFont="1" applyFill="1" applyBorder="1"/>
    <xf numFmtId="164" fontId="2" fillId="9" borderId="1" xfId="0" applyNumberFormat="1" applyFont="1" applyFill="1" applyBorder="1"/>
    <xf numFmtId="0" fontId="3" fillId="10" borderId="1" xfId="0" applyFont="1" applyFill="1" applyBorder="1"/>
    <xf numFmtId="164" fontId="2" fillId="10" borderId="1" xfId="0" applyNumberFormat="1" applyFont="1" applyFill="1" applyBorder="1"/>
    <xf numFmtId="164" fontId="3" fillId="9" borderId="1" xfId="0" applyNumberFormat="1" applyFont="1" applyFill="1" applyBorder="1"/>
    <xf numFmtId="164" fontId="3" fillId="10" borderId="1" xfId="0" applyNumberFormat="1" applyFont="1" applyFill="1" applyBorder="1"/>
    <xf numFmtId="0" fontId="3" fillId="11" borderId="1" xfId="0" applyFont="1" applyFill="1" applyBorder="1"/>
    <xf numFmtId="164" fontId="2" fillId="11" borderId="1" xfId="0" applyNumberFormat="1" applyFont="1" applyFill="1" applyBorder="1"/>
    <xf numFmtId="0" fontId="2" fillId="6" borderId="1" xfId="0" applyFont="1" applyFill="1" applyBorder="1"/>
    <xf numFmtId="164" fontId="2" fillId="6" borderId="1" xfId="0" applyNumberFormat="1" applyFont="1" applyFill="1" applyBorder="1"/>
    <xf numFmtId="41" fontId="2" fillId="6" borderId="1" xfId="0" applyNumberFormat="1" applyFont="1" applyFill="1" applyBorder="1"/>
    <xf numFmtId="0" fontId="2" fillId="10" borderId="1" xfId="0" applyFont="1" applyFill="1" applyBorder="1"/>
    <xf numFmtId="41" fontId="2" fillId="10" borderId="1" xfId="0" applyNumberFormat="1" applyFont="1" applyFill="1" applyBorder="1"/>
    <xf numFmtId="0" fontId="3" fillId="6" borderId="1" xfId="0" applyFont="1" applyFill="1" applyBorder="1"/>
    <xf numFmtId="0" fontId="3" fillId="11" borderId="3" xfId="0" applyFont="1" applyFill="1" applyBorder="1" applyAlignment="1">
      <alignment horizontal="center" wrapText="1"/>
    </xf>
    <xf numFmtId="0" fontId="3" fillId="11" borderId="1" xfId="0" applyFont="1" applyFill="1" applyBorder="1" applyAlignment="1">
      <alignment horizontal="center" wrapText="1"/>
    </xf>
    <xf numFmtId="0" fontId="3" fillId="11" borderId="1" xfId="0" applyFont="1" applyFill="1" applyBorder="1" applyAlignment="1">
      <alignment wrapText="1"/>
    </xf>
    <xf numFmtId="164" fontId="3" fillId="11" borderId="1" xfId="0" applyNumberFormat="1" applyFont="1" applyFill="1" applyBorder="1"/>
    <xf numFmtId="0" fontId="3" fillId="0" borderId="3" xfId="0" applyFont="1" applyBorder="1" applyAlignment="1">
      <alignment horizontal="center" wrapText="1"/>
    </xf>
    <xf numFmtId="0" fontId="3" fillId="8" borderId="0" xfId="0" applyFont="1" applyFill="1"/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8" borderId="2" xfId="0" applyFont="1" applyFill="1" applyBorder="1" applyAlignment="1">
      <alignment horizontal="center" wrapText="1"/>
    </xf>
    <xf numFmtId="0" fontId="2" fillId="8" borderId="3" xfId="0" applyFont="1" applyFill="1" applyBorder="1" applyAlignment="1">
      <alignment horizontal="center" wrapText="1"/>
    </xf>
    <xf numFmtId="164" fontId="2" fillId="6" borderId="1" xfId="0" applyNumberFormat="1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2" fillId="5" borderId="1" xfId="0" applyFont="1" applyFill="1" applyBorder="1" applyAlignment="1">
      <alignment horizontal="center" wrapText="1"/>
    </xf>
    <xf numFmtId="0" fontId="2" fillId="7" borderId="1" xfId="0" applyFont="1" applyFill="1" applyBorder="1" applyAlignment="1">
      <alignment horizontal="center" wrapText="1"/>
    </xf>
    <xf numFmtId="0" fontId="2" fillId="6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C93B3C-DC29-4875-8AB6-F7BF48462C92}">
  <sheetPr>
    <pageSetUpPr fitToPage="1"/>
  </sheetPr>
  <dimension ref="A1:W65"/>
  <sheetViews>
    <sheetView tabSelected="1" workbookViewId="0">
      <pane ySplit="5" topLeftCell="A17" activePane="bottomLeft" state="frozen"/>
      <selection pane="bottomLeft" activeCell="L1" sqref="L1"/>
    </sheetView>
  </sheetViews>
  <sheetFormatPr defaultRowHeight="13.8" x14ac:dyDescent="0.3"/>
  <cols>
    <col min="1" max="1" width="4.88671875" style="1" customWidth="1"/>
    <col min="2" max="2" width="8.109375" style="1" bestFit="1" customWidth="1"/>
    <col min="3" max="3" width="11" style="1" bestFit="1" customWidth="1"/>
    <col min="4" max="4" width="12.21875" style="1" bestFit="1" customWidth="1"/>
    <col min="5" max="5" width="16" style="1" bestFit="1" customWidth="1"/>
    <col min="6" max="6" width="1" style="1" customWidth="1"/>
    <col min="7" max="8" width="10.21875" style="1" customWidth="1"/>
    <col min="9" max="9" width="11.109375" style="1" customWidth="1"/>
    <col min="10" max="10" width="11.21875" style="2" customWidth="1"/>
    <col min="11" max="11" width="0.77734375" style="1" customWidth="1"/>
    <col min="12" max="12" width="8.88671875" style="1" customWidth="1"/>
    <col min="13" max="13" width="12.33203125" style="1" customWidth="1"/>
    <col min="14" max="14" width="8.88671875" style="2" customWidth="1"/>
    <col min="15" max="15" width="1.109375" style="1" customWidth="1"/>
    <col min="16" max="16" width="12.109375" style="1" customWidth="1"/>
    <col min="17" max="17" width="1.109375" style="1" customWidth="1"/>
    <col min="18" max="18" width="8.88671875" style="1"/>
    <col min="19" max="19" width="1.109375" style="1" customWidth="1"/>
    <col min="20" max="21" width="8.88671875" style="1"/>
    <col min="22" max="22" width="14.33203125" style="2" bestFit="1" customWidth="1"/>
    <col min="23" max="23" width="1.33203125" style="1" customWidth="1"/>
    <col min="24" max="27" width="8.88671875" style="1"/>
    <col min="28" max="28" width="14.109375" style="1" bestFit="1" customWidth="1"/>
    <col min="29" max="16384" width="8.88671875" style="1"/>
  </cols>
  <sheetData>
    <row r="1" spans="1:23" x14ac:dyDescent="0.3">
      <c r="A1" s="1" t="s">
        <v>94</v>
      </c>
    </row>
    <row r="2" spans="1:23" x14ac:dyDescent="0.3">
      <c r="A2" s="1" t="s">
        <v>2</v>
      </c>
      <c r="C2" s="1" t="s">
        <v>56</v>
      </c>
    </row>
    <row r="3" spans="1:23" x14ac:dyDescent="0.3">
      <c r="A3" s="1" t="s">
        <v>3</v>
      </c>
      <c r="C3" s="3" t="s">
        <v>57</v>
      </c>
    </row>
    <row r="4" spans="1:23" s="4" customFormat="1" x14ac:dyDescent="0.3">
      <c r="A4" s="53" t="s">
        <v>0</v>
      </c>
      <c r="B4" s="55" t="s">
        <v>23</v>
      </c>
      <c r="C4" s="53" t="s">
        <v>1</v>
      </c>
      <c r="D4" s="53" t="s">
        <v>4</v>
      </c>
      <c r="E4" s="53" t="s">
        <v>5</v>
      </c>
      <c r="F4" s="46"/>
      <c r="G4" s="54" t="s">
        <v>9</v>
      </c>
      <c r="H4" s="54"/>
      <c r="I4" s="54"/>
      <c r="J4" s="54"/>
      <c r="K4" s="46"/>
      <c r="L4" s="49" t="s">
        <v>13</v>
      </c>
      <c r="M4" s="49"/>
      <c r="N4" s="49"/>
      <c r="O4" s="46"/>
      <c r="P4" s="50" t="s">
        <v>14</v>
      </c>
      <c r="Q4" s="46"/>
      <c r="R4" s="51" t="s">
        <v>15</v>
      </c>
      <c r="S4" s="46"/>
      <c r="T4" s="52" t="s">
        <v>16</v>
      </c>
      <c r="U4" s="52" t="s">
        <v>17</v>
      </c>
      <c r="V4" s="48" t="s">
        <v>18</v>
      </c>
      <c r="W4" s="46"/>
    </row>
    <row r="5" spans="1:23" ht="27.6" x14ac:dyDescent="0.3">
      <c r="A5" s="53"/>
      <c r="B5" s="56"/>
      <c r="C5" s="53"/>
      <c r="D5" s="53"/>
      <c r="E5" s="53"/>
      <c r="F5" s="47"/>
      <c r="G5" s="5" t="s">
        <v>6</v>
      </c>
      <c r="H5" s="5" t="s">
        <v>19</v>
      </c>
      <c r="I5" s="5" t="s">
        <v>7</v>
      </c>
      <c r="J5" s="6" t="s">
        <v>8</v>
      </c>
      <c r="K5" s="47"/>
      <c r="L5" s="7" t="s">
        <v>10</v>
      </c>
      <c r="M5" s="7" t="s">
        <v>11</v>
      </c>
      <c r="N5" s="8" t="s">
        <v>12</v>
      </c>
      <c r="O5" s="47"/>
      <c r="P5" s="50"/>
      <c r="Q5" s="47"/>
      <c r="R5" s="51"/>
      <c r="S5" s="47"/>
      <c r="T5" s="52"/>
      <c r="U5" s="52"/>
      <c r="V5" s="48"/>
      <c r="W5" s="47"/>
    </row>
    <row r="6" spans="1:23" x14ac:dyDescent="0.3">
      <c r="A6" s="43">
        <v>1</v>
      </c>
      <c r="B6" s="9" t="s">
        <v>27</v>
      </c>
      <c r="C6" s="9" t="s">
        <v>65</v>
      </c>
      <c r="D6" s="9" t="s">
        <v>66</v>
      </c>
      <c r="E6" s="9" t="s">
        <v>67</v>
      </c>
      <c r="F6" s="10"/>
      <c r="G6" s="9">
        <v>75</v>
      </c>
      <c r="H6" s="9">
        <v>69.319999999999993</v>
      </c>
      <c r="I6" s="9">
        <v>55.7</v>
      </c>
      <c r="J6" s="11">
        <f t="shared" ref="J6:J10" si="0">+I6*100/G6</f>
        <v>74.266666666666666</v>
      </c>
      <c r="K6" s="10"/>
      <c r="L6" s="9">
        <v>10000</v>
      </c>
      <c r="M6" s="9">
        <v>7896</v>
      </c>
      <c r="N6" s="11">
        <f t="shared" ref="N6:N10" si="1">+M6*100/L6</f>
        <v>78.959999999999994</v>
      </c>
      <c r="O6" s="10"/>
      <c r="P6" s="9">
        <v>85.5</v>
      </c>
      <c r="Q6" s="10"/>
      <c r="R6" s="9">
        <v>98</v>
      </c>
      <c r="S6" s="10"/>
      <c r="T6" s="9">
        <v>405</v>
      </c>
      <c r="U6" s="9">
        <v>420</v>
      </c>
      <c r="V6" s="11">
        <f>U6*100/T6</f>
        <v>103.70370370370371</v>
      </c>
      <c r="W6" s="10"/>
    </row>
    <row r="7" spans="1:23" x14ac:dyDescent="0.3">
      <c r="A7" s="44"/>
      <c r="B7" s="9" t="s">
        <v>25</v>
      </c>
      <c r="C7" s="9" t="s">
        <v>65</v>
      </c>
      <c r="D7" s="9" t="s">
        <v>66</v>
      </c>
      <c r="E7" s="9" t="s">
        <v>67</v>
      </c>
      <c r="F7" s="10"/>
      <c r="G7" s="9">
        <v>300</v>
      </c>
      <c r="H7" s="9">
        <v>275</v>
      </c>
      <c r="I7" s="9">
        <v>274.60000000000002</v>
      </c>
      <c r="J7" s="11">
        <f t="shared" si="0"/>
        <v>91.533333333333346</v>
      </c>
      <c r="K7" s="10"/>
      <c r="L7" s="9">
        <v>40000</v>
      </c>
      <c r="M7" s="9">
        <v>48511</v>
      </c>
      <c r="N7" s="11">
        <f t="shared" si="1"/>
        <v>121.2775</v>
      </c>
      <c r="O7" s="10"/>
      <c r="P7" s="9">
        <v>85.5</v>
      </c>
      <c r="Q7" s="10"/>
      <c r="R7" s="9">
        <v>99.2</v>
      </c>
      <c r="S7" s="10"/>
      <c r="T7" s="9">
        <v>390</v>
      </c>
      <c r="U7" s="9">
        <v>400</v>
      </c>
      <c r="V7" s="11">
        <f t="shared" ref="V7:V62" si="2">U7*100/T7</f>
        <v>102.56410256410257</v>
      </c>
      <c r="W7" s="10"/>
    </row>
    <row r="8" spans="1:23" x14ac:dyDescent="0.3">
      <c r="A8" s="45"/>
      <c r="B8" s="9" t="s">
        <v>24</v>
      </c>
      <c r="C8" s="9" t="s">
        <v>65</v>
      </c>
      <c r="D8" s="9" t="s">
        <v>66</v>
      </c>
      <c r="E8" s="9" t="s">
        <v>67</v>
      </c>
      <c r="F8" s="10"/>
      <c r="G8" s="9">
        <v>35</v>
      </c>
      <c r="H8" s="9">
        <v>10.75</v>
      </c>
      <c r="I8" s="9">
        <v>10.75</v>
      </c>
      <c r="J8" s="11">
        <f t="shared" si="0"/>
        <v>30.714285714285715</v>
      </c>
      <c r="K8" s="10"/>
      <c r="L8" s="9">
        <v>5000</v>
      </c>
      <c r="M8" s="9">
        <v>1567</v>
      </c>
      <c r="N8" s="11">
        <f t="shared" si="1"/>
        <v>31.34</v>
      </c>
      <c r="O8" s="10"/>
      <c r="P8" s="9">
        <v>86.4</v>
      </c>
      <c r="Q8" s="10"/>
      <c r="R8" s="9">
        <v>98.3</v>
      </c>
      <c r="S8" s="10"/>
      <c r="T8" s="9">
        <v>460</v>
      </c>
      <c r="U8" s="9">
        <v>460</v>
      </c>
      <c r="V8" s="11">
        <f t="shared" si="2"/>
        <v>100</v>
      </c>
      <c r="W8" s="10"/>
    </row>
    <row r="9" spans="1:23" s="14" customFormat="1" x14ac:dyDescent="0.3">
      <c r="A9" s="27"/>
      <c r="B9" s="27"/>
      <c r="C9" s="27"/>
      <c r="D9" s="27"/>
      <c r="E9" s="27" t="s">
        <v>71</v>
      </c>
      <c r="F9" s="27"/>
      <c r="G9" s="27">
        <f>SUM(G6:G8)</f>
        <v>410</v>
      </c>
      <c r="H9" s="27">
        <f>SUM(H6:H8)</f>
        <v>355.07</v>
      </c>
      <c r="I9" s="27">
        <f>SUM(I6:I8)</f>
        <v>341.05</v>
      </c>
      <c r="J9" s="28">
        <f t="shared" si="0"/>
        <v>83.182926829268297</v>
      </c>
      <c r="K9" s="27"/>
      <c r="L9" s="27">
        <f>SUM(L6:L8)</f>
        <v>55000</v>
      </c>
      <c r="M9" s="27">
        <f>SUM(M6:M8)</f>
        <v>57974</v>
      </c>
      <c r="N9" s="28">
        <f t="shared" si="1"/>
        <v>105.40727272727273</v>
      </c>
      <c r="O9" s="27"/>
      <c r="P9" s="27">
        <v>85.3</v>
      </c>
      <c r="Q9" s="27"/>
      <c r="R9" s="27">
        <v>99</v>
      </c>
      <c r="S9" s="27"/>
      <c r="T9" s="27"/>
      <c r="U9" s="27"/>
      <c r="V9" s="11"/>
      <c r="W9" s="13"/>
    </row>
    <row r="10" spans="1:23" ht="16.95" customHeight="1" x14ac:dyDescent="0.3">
      <c r="A10" s="43">
        <v>2</v>
      </c>
      <c r="B10" s="9" t="s">
        <v>27</v>
      </c>
      <c r="C10" s="9" t="s">
        <v>26</v>
      </c>
      <c r="D10" s="9" t="s">
        <v>30</v>
      </c>
      <c r="E10" s="9" t="s">
        <v>28</v>
      </c>
      <c r="F10" s="10"/>
      <c r="G10" s="9">
        <v>5</v>
      </c>
      <c r="H10" s="9">
        <v>4</v>
      </c>
      <c r="I10" s="9">
        <v>4</v>
      </c>
      <c r="J10" s="11">
        <f t="shared" si="0"/>
        <v>80</v>
      </c>
      <c r="K10" s="10"/>
      <c r="L10" s="9">
        <v>500</v>
      </c>
      <c r="M10" s="9">
        <v>260.5</v>
      </c>
      <c r="N10" s="11">
        <f t="shared" si="1"/>
        <v>52.1</v>
      </c>
      <c r="O10" s="10"/>
      <c r="P10" s="9">
        <v>90.5</v>
      </c>
      <c r="Q10" s="10"/>
      <c r="R10" s="9">
        <v>98.8</v>
      </c>
      <c r="S10" s="10"/>
      <c r="T10" s="9">
        <v>6700</v>
      </c>
      <c r="U10" s="9">
        <v>6700</v>
      </c>
      <c r="V10" s="11">
        <f t="shared" si="2"/>
        <v>100</v>
      </c>
      <c r="W10" s="10"/>
    </row>
    <row r="11" spans="1:23" ht="16.95" customHeight="1" x14ac:dyDescent="0.3">
      <c r="A11" s="44"/>
      <c r="B11" s="9"/>
      <c r="C11" s="9"/>
      <c r="D11" s="9"/>
      <c r="E11" s="9">
        <v>0</v>
      </c>
      <c r="F11" s="10"/>
      <c r="G11" s="9"/>
      <c r="H11" s="9"/>
      <c r="I11" s="9"/>
      <c r="J11" s="11"/>
      <c r="K11" s="10"/>
      <c r="L11" s="9"/>
      <c r="M11" s="9"/>
      <c r="N11" s="11"/>
      <c r="O11" s="10"/>
      <c r="P11" s="9"/>
      <c r="Q11" s="10"/>
      <c r="R11" s="9"/>
      <c r="S11" s="10"/>
      <c r="T11" s="9"/>
      <c r="U11" s="9"/>
      <c r="V11" s="11"/>
      <c r="W11" s="10"/>
    </row>
    <row r="12" spans="1:23" ht="16.95" customHeight="1" x14ac:dyDescent="0.3">
      <c r="A12" s="44"/>
      <c r="B12" s="9" t="s">
        <v>27</v>
      </c>
      <c r="C12" s="9" t="s">
        <v>26</v>
      </c>
      <c r="D12" s="9" t="s">
        <v>31</v>
      </c>
      <c r="E12" s="9" t="s">
        <v>29</v>
      </c>
      <c r="F12" s="10"/>
      <c r="G12" s="9">
        <v>6.5</v>
      </c>
      <c r="H12" s="9">
        <v>6.5</v>
      </c>
      <c r="I12" s="9">
        <v>6.25</v>
      </c>
      <c r="J12" s="11">
        <f t="shared" ref="J12:J17" si="3">+I12*100/G12</f>
        <v>96.15384615384616</v>
      </c>
      <c r="K12" s="10"/>
      <c r="L12" s="9">
        <v>600</v>
      </c>
      <c r="M12" s="9">
        <v>435</v>
      </c>
      <c r="N12" s="11">
        <f t="shared" ref="N12:N17" si="4">+M12*100/L12</f>
        <v>72.5</v>
      </c>
      <c r="O12" s="10"/>
      <c r="P12" s="9">
        <v>88</v>
      </c>
      <c r="Q12" s="10"/>
      <c r="R12" s="9">
        <v>99.6</v>
      </c>
      <c r="S12" s="10"/>
      <c r="T12" s="9">
        <v>6700</v>
      </c>
      <c r="U12" s="9">
        <v>6700</v>
      </c>
      <c r="V12" s="11">
        <f t="shared" si="2"/>
        <v>100</v>
      </c>
      <c r="W12" s="10"/>
    </row>
    <row r="13" spans="1:23" ht="16.95" customHeight="1" x14ac:dyDescent="0.3">
      <c r="A13" s="44"/>
      <c r="B13" s="9" t="s">
        <v>25</v>
      </c>
      <c r="C13" s="9" t="s">
        <v>26</v>
      </c>
      <c r="D13" s="9" t="s">
        <v>32</v>
      </c>
      <c r="E13" s="9" t="s">
        <v>29</v>
      </c>
      <c r="F13" s="10"/>
      <c r="G13" s="9">
        <v>6.5</v>
      </c>
      <c r="H13" s="9">
        <v>6.25</v>
      </c>
      <c r="I13" s="9">
        <v>5.85</v>
      </c>
      <c r="J13" s="11">
        <f t="shared" si="3"/>
        <v>90</v>
      </c>
      <c r="K13" s="10"/>
      <c r="L13" s="9">
        <v>500</v>
      </c>
      <c r="M13" s="9">
        <v>472</v>
      </c>
      <c r="N13" s="11">
        <f t="shared" si="4"/>
        <v>94.4</v>
      </c>
      <c r="O13" s="10"/>
      <c r="P13" s="9">
        <v>94.8</v>
      </c>
      <c r="Q13" s="10"/>
      <c r="R13" s="9">
        <v>97.9</v>
      </c>
      <c r="S13" s="10"/>
      <c r="T13" s="9">
        <v>7000</v>
      </c>
      <c r="U13" s="9">
        <v>7000</v>
      </c>
      <c r="V13" s="11">
        <f t="shared" si="2"/>
        <v>100</v>
      </c>
      <c r="W13" s="10"/>
    </row>
    <row r="14" spans="1:23" s="14" customFormat="1" ht="16.95" customHeight="1" x14ac:dyDescent="0.3">
      <c r="A14" s="44"/>
      <c r="B14" s="21"/>
      <c r="C14" s="21"/>
      <c r="D14" s="21"/>
      <c r="E14" s="21"/>
      <c r="F14" s="21"/>
      <c r="G14" s="21">
        <f>SUM(G12:G13)</f>
        <v>13</v>
      </c>
      <c r="H14" s="21">
        <f>SUM(H12:H13)</f>
        <v>12.75</v>
      </c>
      <c r="I14" s="21">
        <f>SUM(I12:I13)</f>
        <v>12.1</v>
      </c>
      <c r="J14" s="25">
        <f t="shared" si="3"/>
        <v>93.07692307692308</v>
      </c>
      <c r="K14" s="21"/>
      <c r="L14" s="21">
        <f>SUM(L12:L13)</f>
        <v>1100</v>
      </c>
      <c r="M14" s="21">
        <f>SUM(M12:M13)</f>
        <v>907</v>
      </c>
      <c r="N14" s="25">
        <f t="shared" si="4"/>
        <v>82.454545454545453</v>
      </c>
      <c r="O14" s="21"/>
      <c r="P14" s="21">
        <v>91.5</v>
      </c>
      <c r="Q14" s="21"/>
      <c r="R14" s="21">
        <v>98.7</v>
      </c>
      <c r="S14" s="21"/>
      <c r="T14" s="21"/>
      <c r="U14" s="21"/>
      <c r="V14" s="11"/>
      <c r="W14" s="13"/>
    </row>
    <row r="15" spans="1:23" s="14" customFormat="1" ht="16.95" customHeight="1" x14ac:dyDescent="0.3">
      <c r="A15" s="44"/>
      <c r="B15" s="23"/>
      <c r="C15" s="23"/>
      <c r="D15" s="23"/>
      <c r="E15" s="23" t="s">
        <v>33</v>
      </c>
      <c r="F15" s="23"/>
      <c r="G15" s="23">
        <f>+G14+G10</f>
        <v>18</v>
      </c>
      <c r="H15" s="23">
        <f>+H14+H10</f>
        <v>16.75</v>
      </c>
      <c r="I15" s="23">
        <f>+I14+I10</f>
        <v>16.100000000000001</v>
      </c>
      <c r="J15" s="26">
        <f t="shared" si="3"/>
        <v>89.444444444444457</v>
      </c>
      <c r="K15" s="23"/>
      <c r="L15" s="23">
        <f>+L14+L10</f>
        <v>1600</v>
      </c>
      <c r="M15" s="23">
        <f>+M14+M10</f>
        <v>1167.5</v>
      </c>
      <c r="N15" s="26">
        <f t="shared" si="4"/>
        <v>72.96875</v>
      </c>
      <c r="O15" s="23"/>
      <c r="P15" s="23">
        <v>91</v>
      </c>
      <c r="Q15" s="23"/>
      <c r="R15" s="23">
        <v>98.7</v>
      </c>
      <c r="S15" s="23"/>
      <c r="T15" s="23"/>
      <c r="U15" s="23"/>
      <c r="V15" s="11"/>
      <c r="W15" s="13"/>
    </row>
    <row r="16" spans="1:23" x14ac:dyDescent="0.3">
      <c r="A16" s="44"/>
      <c r="B16" s="9" t="s">
        <v>27</v>
      </c>
      <c r="C16" s="9" t="s">
        <v>82</v>
      </c>
      <c r="D16" s="9" t="s">
        <v>92</v>
      </c>
      <c r="E16" s="9" t="s">
        <v>83</v>
      </c>
      <c r="F16" s="10"/>
      <c r="G16" s="9">
        <v>1.75</v>
      </c>
      <c r="H16" s="9">
        <v>1.75</v>
      </c>
      <c r="I16" s="9">
        <v>1.75</v>
      </c>
      <c r="J16" s="11">
        <f t="shared" si="3"/>
        <v>100</v>
      </c>
      <c r="K16" s="10"/>
      <c r="L16" s="9">
        <v>150</v>
      </c>
      <c r="M16" s="9">
        <v>83.2</v>
      </c>
      <c r="N16" s="11">
        <f t="shared" si="4"/>
        <v>55.466666666666669</v>
      </c>
      <c r="O16" s="10"/>
      <c r="P16" s="9">
        <v>97.34</v>
      </c>
      <c r="Q16" s="10"/>
      <c r="R16" s="9">
        <v>98</v>
      </c>
      <c r="S16" s="10"/>
      <c r="T16" s="9">
        <v>7700</v>
      </c>
      <c r="U16" s="9">
        <v>7700</v>
      </c>
      <c r="V16" s="11">
        <f t="shared" si="2"/>
        <v>100</v>
      </c>
      <c r="W16" s="10"/>
    </row>
    <row r="17" spans="1:23" x14ac:dyDescent="0.3">
      <c r="A17" s="44"/>
      <c r="B17" s="9" t="s">
        <v>27</v>
      </c>
      <c r="C17" s="9" t="s">
        <v>82</v>
      </c>
      <c r="D17" s="9" t="s">
        <v>93</v>
      </c>
      <c r="E17" s="9" t="s">
        <v>85</v>
      </c>
      <c r="F17" s="10"/>
      <c r="G17" s="9">
        <v>1.75</v>
      </c>
      <c r="H17" s="9">
        <v>1.75</v>
      </c>
      <c r="I17" s="9">
        <v>1.75</v>
      </c>
      <c r="J17" s="11">
        <f t="shared" si="3"/>
        <v>100</v>
      </c>
      <c r="K17" s="10"/>
      <c r="L17" s="9">
        <v>150</v>
      </c>
      <c r="M17" s="9">
        <v>186.1</v>
      </c>
      <c r="N17" s="11">
        <f t="shared" si="4"/>
        <v>124.06666666666666</v>
      </c>
      <c r="O17" s="10"/>
      <c r="P17" s="9">
        <v>89.4</v>
      </c>
      <c r="Q17" s="10"/>
      <c r="R17" s="9">
        <v>98.5</v>
      </c>
      <c r="S17" s="10"/>
      <c r="T17" s="9">
        <v>7200</v>
      </c>
      <c r="U17" s="9">
        <v>7200</v>
      </c>
      <c r="V17" s="11">
        <f t="shared" si="2"/>
        <v>100</v>
      </c>
      <c r="W17" s="10"/>
    </row>
    <row r="18" spans="1:23" x14ac:dyDescent="0.3">
      <c r="A18" s="44"/>
      <c r="B18" s="9"/>
      <c r="C18" s="9"/>
      <c r="D18" s="9"/>
      <c r="E18" s="9">
        <v>0</v>
      </c>
      <c r="F18" s="10"/>
      <c r="G18" s="9"/>
      <c r="H18" s="9"/>
      <c r="I18" s="9"/>
      <c r="J18" s="11"/>
      <c r="K18" s="10"/>
      <c r="L18" s="9"/>
      <c r="M18" s="9"/>
      <c r="N18" s="11"/>
      <c r="O18" s="10"/>
      <c r="P18" s="9"/>
      <c r="Q18" s="10"/>
      <c r="R18" s="9"/>
      <c r="S18" s="10"/>
      <c r="T18" s="9"/>
      <c r="U18" s="9"/>
      <c r="V18" s="11"/>
      <c r="W18" s="10"/>
    </row>
    <row r="19" spans="1:23" x14ac:dyDescent="0.3">
      <c r="A19" s="44"/>
      <c r="B19" s="9" t="s">
        <v>27</v>
      </c>
      <c r="C19" s="9" t="s">
        <v>82</v>
      </c>
      <c r="D19" s="9" t="s">
        <v>90</v>
      </c>
      <c r="E19" s="9" t="s">
        <v>84</v>
      </c>
      <c r="F19" s="10"/>
      <c r="G19" s="9">
        <v>2.5</v>
      </c>
      <c r="H19" s="9">
        <v>3</v>
      </c>
      <c r="I19" s="9">
        <v>3</v>
      </c>
      <c r="J19" s="11">
        <f t="shared" ref="J19:J29" si="5">+I19*100/G19</f>
        <v>120</v>
      </c>
      <c r="K19" s="10"/>
      <c r="L19" s="9">
        <v>50</v>
      </c>
      <c r="M19" s="9">
        <v>47.8</v>
      </c>
      <c r="N19" s="11">
        <f t="shared" ref="N19:N29" si="6">+M19*100/L19</f>
        <v>95.6</v>
      </c>
      <c r="O19" s="10"/>
      <c r="P19" s="9">
        <v>92</v>
      </c>
      <c r="Q19" s="10"/>
      <c r="R19" s="9">
        <v>98</v>
      </c>
      <c r="S19" s="10"/>
      <c r="T19" s="9">
        <v>18700</v>
      </c>
      <c r="U19" s="9">
        <v>16700</v>
      </c>
      <c r="V19" s="11">
        <f t="shared" si="2"/>
        <v>89.304812834224606</v>
      </c>
      <c r="W19" s="10"/>
    </row>
    <row r="20" spans="1:23" x14ac:dyDescent="0.3">
      <c r="A20" s="44"/>
      <c r="B20" s="9" t="s">
        <v>25</v>
      </c>
      <c r="C20" s="9" t="s">
        <v>82</v>
      </c>
      <c r="D20" s="9" t="s">
        <v>90</v>
      </c>
      <c r="E20" s="9" t="s">
        <v>84</v>
      </c>
      <c r="F20" s="10"/>
      <c r="G20" s="9">
        <v>10</v>
      </c>
      <c r="H20" s="9">
        <v>7.3</v>
      </c>
      <c r="I20" s="9">
        <v>6.05</v>
      </c>
      <c r="J20" s="11">
        <f t="shared" si="5"/>
        <v>60.5</v>
      </c>
      <c r="K20" s="10"/>
      <c r="L20" s="9">
        <v>200</v>
      </c>
      <c r="M20" s="9">
        <v>77</v>
      </c>
      <c r="N20" s="11">
        <f t="shared" si="6"/>
        <v>38.5</v>
      </c>
      <c r="O20" s="10"/>
      <c r="P20" s="9">
        <v>88</v>
      </c>
      <c r="Q20" s="10"/>
      <c r="R20" s="9">
        <v>98.5</v>
      </c>
      <c r="S20" s="10"/>
      <c r="T20" s="9">
        <v>16700</v>
      </c>
      <c r="U20" s="9">
        <v>16700</v>
      </c>
      <c r="V20" s="11">
        <f t="shared" si="2"/>
        <v>100</v>
      </c>
      <c r="W20" s="10"/>
    </row>
    <row r="21" spans="1:23" s="14" customFormat="1" x14ac:dyDescent="0.3">
      <c r="A21" s="44"/>
      <c r="B21" s="21"/>
      <c r="C21" s="21"/>
      <c r="D21" s="21"/>
      <c r="E21" s="21"/>
      <c r="F21" s="21"/>
      <c r="G21" s="21">
        <f>SUM(G19:G20)</f>
        <v>12.5</v>
      </c>
      <c r="H21" s="21">
        <f>SUM(H19:H20)</f>
        <v>10.3</v>
      </c>
      <c r="I21" s="21">
        <f t="shared" ref="I21" si="7">SUM(I19:I20)</f>
        <v>9.0500000000000007</v>
      </c>
      <c r="J21" s="22">
        <f t="shared" si="5"/>
        <v>72.400000000000006</v>
      </c>
      <c r="K21" s="21">
        <f t="shared" ref="K21:M21" si="8">SUM(K19:K20)</f>
        <v>0</v>
      </c>
      <c r="L21" s="21">
        <f t="shared" si="8"/>
        <v>250</v>
      </c>
      <c r="M21" s="21">
        <f t="shared" si="8"/>
        <v>124.8</v>
      </c>
      <c r="N21" s="22">
        <f t="shared" si="6"/>
        <v>49.92</v>
      </c>
      <c r="O21" s="21"/>
      <c r="P21" s="21">
        <v>90</v>
      </c>
      <c r="Q21" s="21"/>
      <c r="R21" s="21">
        <v>98.3</v>
      </c>
      <c r="S21" s="21"/>
      <c r="T21" s="21"/>
      <c r="U21" s="21"/>
      <c r="V21" s="11"/>
      <c r="W21" s="13"/>
    </row>
    <row r="22" spans="1:23" x14ac:dyDescent="0.3">
      <c r="A22" s="44"/>
      <c r="B22" s="9" t="s">
        <v>27</v>
      </c>
      <c r="C22" s="9" t="s">
        <v>82</v>
      </c>
      <c r="D22" s="9" t="s">
        <v>91</v>
      </c>
      <c r="E22" s="9" t="s">
        <v>87</v>
      </c>
      <c r="F22" s="10"/>
      <c r="G22" s="9">
        <v>9</v>
      </c>
      <c r="H22" s="9">
        <v>9.25</v>
      </c>
      <c r="I22" s="9">
        <v>9</v>
      </c>
      <c r="J22" s="11">
        <f t="shared" si="5"/>
        <v>100</v>
      </c>
      <c r="K22" s="10"/>
      <c r="L22" s="9">
        <v>550</v>
      </c>
      <c r="M22" s="9">
        <v>497</v>
      </c>
      <c r="N22" s="11">
        <f t="shared" si="6"/>
        <v>90.36363636363636</v>
      </c>
      <c r="O22" s="10"/>
      <c r="P22" s="9">
        <v>94</v>
      </c>
      <c r="Q22" s="10"/>
      <c r="R22" s="9">
        <v>99.4</v>
      </c>
      <c r="S22" s="10"/>
      <c r="T22" s="9">
        <v>8700</v>
      </c>
      <c r="U22" s="9">
        <v>8700</v>
      </c>
      <c r="V22" s="11">
        <f t="shared" si="2"/>
        <v>100</v>
      </c>
      <c r="W22" s="10"/>
    </row>
    <row r="23" spans="1:23" x14ac:dyDescent="0.3">
      <c r="A23" s="44"/>
      <c r="B23" s="9" t="s">
        <v>25</v>
      </c>
      <c r="C23" s="9" t="s">
        <v>82</v>
      </c>
      <c r="D23" s="9" t="s">
        <v>91</v>
      </c>
      <c r="E23" s="9" t="s">
        <v>87</v>
      </c>
      <c r="F23" s="10"/>
      <c r="G23" s="9">
        <v>0.6</v>
      </c>
      <c r="H23" s="9">
        <v>0.6</v>
      </c>
      <c r="I23" s="9">
        <v>0.6</v>
      </c>
      <c r="J23" s="11">
        <f t="shared" si="5"/>
        <v>100</v>
      </c>
      <c r="K23" s="10"/>
      <c r="L23" s="9">
        <v>20</v>
      </c>
      <c r="M23" s="9">
        <v>29.7</v>
      </c>
      <c r="N23" s="11">
        <f t="shared" si="6"/>
        <v>148.5</v>
      </c>
      <c r="O23" s="10"/>
      <c r="P23" s="9">
        <v>87</v>
      </c>
      <c r="Q23" s="10"/>
      <c r="R23" s="9">
        <v>100</v>
      </c>
      <c r="S23" s="10"/>
      <c r="T23" s="9">
        <v>8200</v>
      </c>
      <c r="U23" s="9">
        <v>8200</v>
      </c>
      <c r="V23" s="11">
        <f t="shared" si="2"/>
        <v>100</v>
      </c>
      <c r="W23" s="10"/>
    </row>
    <row r="24" spans="1:23" s="14" customFormat="1" x14ac:dyDescent="0.3">
      <c r="A24" s="44"/>
      <c r="B24" s="21"/>
      <c r="C24" s="21"/>
      <c r="D24" s="21"/>
      <c r="E24" s="21"/>
      <c r="F24" s="21"/>
      <c r="G24" s="21">
        <f>SUM(G22:G23)</f>
        <v>9.6</v>
      </c>
      <c r="H24" s="21">
        <f>SUM(H22:H23)</f>
        <v>9.85</v>
      </c>
      <c r="I24" s="21">
        <f t="shared" ref="I24" si="9">SUM(I22:I23)</f>
        <v>9.6</v>
      </c>
      <c r="J24" s="22">
        <f t="shared" si="5"/>
        <v>100</v>
      </c>
      <c r="K24" s="21">
        <f t="shared" ref="K24:M24" si="10">SUM(K22:K23)</f>
        <v>0</v>
      </c>
      <c r="L24" s="21">
        <f t="shared" si="10"/>
        <v>570</v>
      </c>
      <c r="M24" s="21">
        <f t="shared" si="10"/>
        <v>526.70000000000005</v>
      </c>
      <c r="N24" s="22">
        <f t="shared" si="6"/>
        <v>92.403508771929836</v>
      </c>
      <c r="O24" s="21"/>
      <c r="P24" s="21">
        <v>94</v>
      </c>
      <c r="Q24" s="21"/>
      <c r="R24" s="21">
        <v>99.5</v>
      </c>
      <c r="S24" s="21"/>
      <c r="T24" s="21"/>
      <c r="U24" s="21"/>
      <c r="V24" s="11"/>
      <c r="W24" s="13"/>
    </row>
    <row r="25" spans="1:23" x14ac:dyDescent="0.3">
      <c r="A25" s="44"/>
      <c r="B25" s="9" t="s">
        <v>27</v>
      </c>
      <c r="C25" s="9" t="s">
        <v>82</v>
      </c>
      <c r="D25" s="9" t="s">
        <v>89</v>
      </c>
      <c r="E25" s="9" t="s">
        <v>86</v>
      </c>
      <c r="F25" s="10"/>
      <c r="G25" s="9">
        <v>2.5</v>
      </c>
      <c r="H25" s="9">
        <v>2.5</v>
      </c>
      <c r="I25" s="9">
        <v>2.5</v>
      </c>
      <c r="J25" s="11">
        <f t="shared" si="5"/>
        <v>100</v>
      </c>
      <c r="K25" s="10"/>
      <c r="L25" s="9">
        <v>120</v>
      </c>
      <c r="M25" s="9">
        <v>131</v>
      </c>
      <c r="N25" s="11">
        <f t="shared" si="6"/>
        <v>109.16666666666667</v>
      </c>
      <c r="O25" s="10"/>
      <c r="P25" s="9">
        <v>91</v>
      </c>
      <c r="Q25" s="10"/>
      <c r="R25" s="9">
        <v>99.6</v>
      </c>
      <c r="S25" s="10"/>
      <c r="T25" s="9">
        <v>11700</v>
      </c>
      <c r="U25" s="9">
        <v>11700</v>
      </c>
      <c r="V25" s="11">
        <f t="shared" si="2"/>
        <v>100</v>
      </c>
      <c r="W25" s="10"/>
    </row>
    <row r="26" spans="1:23" x14ac:dyDescent="0.3">
      <c r="A26" s="44"/>
      <c r="B26" s="9" t="s">
        <v>25</v>
      </c>
      <c r="C26" s="9" t="s">
        <v>82</v>
      </c>
      <c r="D26" s="9" t="s">
        <v>89</v>
      </c>
      <c r="E26" s="9" t="s">
        <v>86</v>
      </c>
      <c r="F26" s="10"/>
      <c r="G26" s="9">
        <v>1.3</v>
      </c>
      <c r="H26" s="9">
        <v>1.3</v>
      </c>
      <c r="I26" s="9">
        <v>1.3</v>
      </c>
      <c r="J26" s="11">
        <f t="shared" si="5"/>
        <v>100</v>
      </c>
      <c r="K26" s="10"/>
      <c r="L26" s="9">
        <v>80</v>
      </c>
      <c r="M26" s="9">
        <v>49.4</v>
      </c>
      <c r="N26" s="11">
        <f t="shared" si="6"/>
        <v>61.75</v>
      </c>
      <c r="O26" s="10"/>
      <c r="P26" s="9">
        <v>94</v>
      </c>
      <c r="Q26" s="10"/>
      <c r="R26" s="9">
        <v>99.9</v>
      </c>
      <c r="S26" s="10"/>
      <c r="T26" s="9">
        <v>7700</v>
      </c>
      <c r="U26" s="9">
        <v>7700</v>
      </c>
      <c r="V26" s="11">
        <f t="shared" si="2"/>
        <v>100</v>
      </c>
      <c r="W26" s="10"/>
    </row>
    <row r="27" spans="1:23" s="14" customFormat="1" x14ac:dyDescent="0.3">
      <c r="A27" s="44"/>
      <c r="B27" s="21"/>
      <c r="C27" s="21"/>
      <c r="D27" s="21"/>
      <c r="E27" s="21"/>
      <c r="F27" s="21"/>
      <c r="G27" s="21">
        <f>SUM(G25:G26)</f>
        <v>3.8</v>
      </c>
      <c r="H27" s="21">
        <f>SUM(H25:H26)</f>
        <v>3.8</v>
      </c>
      <c r="I27" s="21">
        <f t="shared" ref="I27" si="11">SUM(I25:I26)</f>
        <v>3.8</v>
      </c>
      <c r="J27" s="25">
        <f t="shared" si="5"/>
        <v>100</v>
      </c>
      <c r="K27" s="21">
        <f t="shared" ref="K27:M27" si="12">SUM(K25:K26)</f>
        <v>0</v>
      </c>
      <c r="L27" s="21">
        <f t="shared" si="12"/>
        <v>200</v>
      </c>
      <c r="M27" s="21">
        <f t="shared" si="12"/>
        <v>180.4</v>
      </c>
      <c r="N27" s="25">
        <f t="shared" si="6"/>
        <v>90.2</v>
      </c>
      <c r="O27" s="21"/>
      <c r="P27" s="21">
        <v>92</v>
      </c>
      <c r="Q27" s="21"/>
      <c r="R27" s="21">
        <v>99.7</v>
      </c>
      <c r="S27" s="21"/>
      <c r="T27" s="21"/>
      <c r="U27" s="21"/>
      <c r="V27" s="11"/>
      <c r="W27" s="13"/>
    </row>
    <row r="28" spans="1:23" s="14" customFormat="1" x14ac:dyDescent="0.3">
      <c r="A28" s="44"/>
      <c r="B28" s="23"/>
      <c r="C28" s="23"/>
      <c r="D28" s="23"/>
      <c r="E28" s="23"/>
      <c r="F28" s="23"/>
      <c r="G28" s="23">
        <f>+G27+G24+G21+G17+G16</f>
        <v>29.4</v>
      </c>
      <c r="H28" s="23">
        <f>+H27+H24+H21+H17+H16</f>
        <v>27.45</v>
      </c>
      <c r="I28" s="23">
        <f t="shared" ref="I28" si="13">+I27+I24+I21+I17+I16</f>
        <v>25.95</v>
      </c>
      <c r="J28" s="24">
        <f t="shared" si="5"/>
        <v>88.26530612244899</v>
      </c>
      <c r="K28" s="23">
        <f t="shared" ref="K28:M28" si="14">+K27+K24+K21+K17+K16</f>
        <v>0</v>
      </c>
      <c r="L28" s="23">
        <f t="shared" si="14"/>
        <v>1320</v>
      </c>
      <c r="M28" s="23">
        <f t="shared" si="14"/>
        <v>1101.2</v>
      </c>
      <c r="N28" s="24">
        <f t="shared" si="6"/>
        <v>83.424242424242422</v>
      </c>
      <c r="O28" s="23"/>
      <c r="P28" s="23">
        <v>92</v>
      </c>
      <c r="Q28" s="23"/>
      <c r="R28" s="23">
        <v>99.1</v>
      </c>
      <c r="S28" s="23"/>
      <c r="T28" s="23"/>
      <c r="U28" s="23"/>
      <c r="V28" s="11"/>
      <c r="W28" s="13"/>
    </row>
    <row r="29" spans="1:23" s="14" customFormat="1" x14ac:dyDescent="0.3">
      <c r="A29" s="45"/>
      <c r="B29" s="35"/>
      <c r="C29" s="36"/>
      <c r="D29" s="36"/>
      <c r="E29" s="36"/>
      <c r="F29" s="35"/>
      <c r="G29" s="37">
        <f>+G28+G15</f>
        <v>47.4</v>
      </c>
      <c r="H29" s="37">
        <f t="shared" ref="H29:U29" si="15">+H28+H15</f>
        <v>44.2</v>
      </c>
      <c r="I29" s="37">
        <f t="shared" si="15"/>
        <v>42.05</v>
      </c>
      <c r="J29" s="38">
        <f t="shared" si="5"/>
        <v>88.713080168776372</v>
      </c>
      <c r="K29" s="37">
        <f t="shared" si="15"/>
        <v>0</v>
      </c>
      <c r="L29" s="37">
        <f t="shared" si="15"/>
        <v>2920</v>
      </c>
      <c r="M29" s="37">
        <f t="shared" si="15"/>
        <v>2268.6999999999998</v>
      </c>
      <c r="N29" s="38">
        <f t="shared" si="6"/>
        <v>77.695205479452042</v>
      </c>
      <c r="O29" s="37">
        <f t="shared" si="15"/>
        <v>0</v>
      </c>
      <c r="P29" s="37">
        <v>92</v>
      </c>
      <c r="Q29" s="37">
        <f t="shared" si="15"/>
        <v>0</v>
      </c>
      <c r="R29" s="37">
        <v>98.9</v>
      </c>
      <c r="S29" s="37">
        <f t="shared" si="15"/>
        <v>0</v>
      </c>
      <c r="T29" s="37">
        <f t="shared" si="15"/>
        <v>0</v>
      </c>
      <c r="U29" s="37">
        <f t="shared" si="15"/>
        <v>0</v>
      </c>
      <c r="V29" s="11"/>
      <c r="W29" s="39"/>
    </row>
    <row r="30" spans="1:23" x14ac:dyDescent="0.3">
      <c r="A30" s="43">
        <v>3</v>
      </c>
      <c r="B30" s="9" t="s">
        <v>27</v>
      </c>
      <c r="C30" s="9" t="s">
        <v>58</v>
      </c>
      <c r="D30" s="9" t="s">
        <v>59</v>
      </c>
      <c r="E30" s="9" t="s">
        <v>64</v>
      </c>
      <c r="F30" s="10"/>
      <c r="G30" s="9">
        <v>9</v>
      </c>
      <c r="H30" s="9">
        <v>10.25</v>
      </c>
      <c r="I30" s="9">
        <v>10</v>
      </c>
      <c r="J30" s="11">
        <f t="shared" ref="J30:J41" si="16">+I30*100/G30</f>
        <v>111.11111111111111</v>
      </c>
      <c r="K30" s="10"/>
      <c r="L30" s="9">
        <v>1000</v>
      </c>
      <c r="M30" s="9">
        <v>861</v>
      </c>
      <c r="N30" s="11">
        <f t="shared" ref="N30:N44" si="17">+M30*100/L30</f>
        <v>86.1</v>
      </c>
      <c r="O30" s="10"/>
      <c r="P30" s="9">
        <v>96.9</v>
      </c>
      <c r="Q30" s="10"/>
      <c r="R30" s="9">
        <v>99.3</v>
      </c>
      <c r="S30" s="10"/>
      <c r="T30" s="9">
        <v>2600</v>
      </c>
      <c r="U30" s="9">
        <v>2700</v>
      </c>
      <c r="V30" s="11">
        <f t="shared" si="2"/>
        <v>103.84615384615384</v>
      </c>
      <c r="W30" s="10"/>
    </row>
    <row r="31" spans="1:23" x14ac:dyDescent="0.3">
      <c r="A31" s="44"/>
      <c r="B31" s="9" t="s">
        <v>24</v>
      </c>
      <c r="C31" s="9" t="s">
        <v>58</v>
      </c>
      <c r="D31" s="9" t="s">
        <v>60</v>
      </c>
      <c r="E31" s="9" t="s">
        <v>64</v>
      </c>
      <c r="F31" s="10"/>
      <c r="G31" s="9">
        <v>5</v>
      </c>
      <c r="H31" s="9">
        <v>5.5</v>
      </c>
      <c r="I31" s="9">
        <v>5.25</v>
      </c>
      <c r="J31" s="11">
        <f t="shared" si="16"/>
        <v>105</v>
      </c>
      <c r="K31" s="10"/>
      <c r="L31" s="9">
        <v>400</v>
      </c>
      <c r="M31" s="9">
        <v>757.8</v>
      </c>
      <c r="N31" s="11">
        <f t="shared" si="17"/>
        <v>189.45</v>
      </c>
      <c r="O31" s="10"/>
      <c r="P31" s="9">
        <v>89.9</v>
      </c>
      <c r="Q31" s="10"/>
      <c r="R31" s="9">
        <v>98</v>
      </c>
      <c r="S31" s="10"/>
      <c r="T31" s="9">
        <v>3100</v>
      </c>
      <c r="U31" s="9">
        <v>3100</v>
      </c>
      <c r="V31" s="11">
        <f t="shared" si="2"/>
        <v>100</v>
      </c>
      <c r="W31" s="10"/>
    </row>
    <row r="32" spans="1:23" s="14" customFormat="1" x14ac:dyDescent="0.3">
      <c r="A32" s="44"/>
      <c r="B32" s="21"/>
      <c r="C32" s="21"/>
      <c r="D32" s="21"/>
      <c r="E32" s="21" t="s">
        <v>70</v>
      </c>
      <c r="F32" s="21"/>
      <c r="G32" s="21">
        <f>SUM(G30:G31)</f>
        <v>14</v>
      </c>
      <c r="H32" s="21">
        <f>SUM(H30:H31)</f>
        <v>15.75</v>
      </c>
      <c r="I32" s="21">
        <f>SUM(I30:I31)</f>
        <v>15.25</v>
      </c>
      <c r="J32" s="22">
        <f t="shared" si="16"/>
        <v>108.92857142857143</v>
      </c>
      <c r="K32" s="21"/>
      <c r="L32" s="21">
        <f>SUM(L30:L31)</f>
        <v>1400</v>
      </c>
      <c r="M32" s="21">
        <f>SUM(M30:M31)</f>
        <v>1618.8</v>
      </c>
      <c r="N32" s="22">
        <f t="shared" si="17"/>
        <v>115.62857142857143</v>
      </c>
      <c r="O32" s="21"/>
      <c r="P32" s="21">
        <v>93.6</v>
      </c>
      <c r="Q32" s="21"/>
      <c r="R32" s="21">
        <v>98.7</v>
      </c>
      <c r="S32" s="21"/>
      <c r="T32" s="21"/>
      <c r="U32" s="21"/>
      <c r="V32" s="11"/>
      <c r="W32" s="13"/>
    </row>
    <row r="33" spans="1:23" x14ac:dyDescent="0.3">
      <c r="A33" s="44"/>
      <c r="B33" s="9" t="s">
        <v>25</v>
      </c>
      <c r="C33" s="9" t="s">
        <v>80</v>
      </c>
      <c r="D33" s="9" t="s">
        <v>88</v>
      </c>
      <c r="E33" s="9" t="s">
        <v>81</v>
      </c>
      <c r="F33" s="10"/>
      <c r="G33" s="9">
        <v>50</v>
      </c>
      <c r="H33" s="9">
        <v>48.4</v>
      </c>
      <c r="I33" s="9">
        <v>42.9</v>
      </c>
      <c r="J33" s="11">
        <f t="shared" si="16"/>
        <v>85.8</v>
      </c>
      <c r="K33" s="10"/>
      <c r="L33" s="9">
        <v>5000</v>
      </c>
      <c r="M33" s="9">
        <v>5571</v>
      </c>
      <c r="N33" s="11">
        <f t="shared" si="17"/>
        <v>111.42</v>
      </c>
      <c r="O33" s="10"/>
      <c r="P33" s="9">
        <v>93.3</v>
      </c>
      <c r="Q33" s="10"/>
      <c r="R33" s="9">
        <v>99.9</v>
      </c>
      <c r="S33" s="10"/>
      <c r="T33" s="9">
        <v>1000</v>
      </c>
      <c r="U33" s="9">
        <v>1000</v>
      </c>
      <c r="V33" s="11">
        <f t="shared" si="2"/>
        <v>100</v>
      </c>
      <c r="W33" s="10"/>
    </row>
    <row r="34" spans="1:23" s="14" customFormat="1" x14ac:dyDescent="0.3">
      <c r="A34" s="45"/>
      <c r="B34" s="35"/>
      <c r="C34" s="36"/>
      <c r="D34" s="36"/>
      <c r="E34" s="36"/>
      <c r="F34" s="35"/>
      <c r="G34" s="37">
        <f>+G33+G32</f>
        <v>64</v>
      </c>
      <c r="H34" s="37">
        <f t="shared" ref="H34:S34" si="18">+H33+H32</f>
        <v>64.150000000000006</v>
      </c>
      <c r="I34" s="37">
        <f t="shared" si="18"/>
        <v>58.15</v>
      </c>
      <c r="J34" s="38">
        <f t="shared" si="16"/>
        <v>90.859375</v>
      </c>
      <c r="K34" s="37">
        <f t="shared" si="18"/>
        <v>0</v>
      </c>
      <c r="L34" s="37">
        <f t="shared" si="18"/>
        <v>6400</v>
      </c>
      <c r="M34" s="37">
        <f t="shared" si="18"/>
        <v>7189.8</v>
      </c>
      <c r="N34" s="38">
        <f t="shared" si="17"/>
        <v>112.340625</v>
      </c>
      <c r="O34" s="37">
        <f t="shared" si="18"/>
        <v>0</v>
      </c>
      <c r="P34" s="37">
        <v>93.4</v>
      </c>
      <c r="Q34" s="37">
        <f t="shared" si="18"/>
        <v>0</v>
      </c>
      <c r="R34" s="37">
        <v>99.6</v>
      </c>
      <c r="S34" s="37">
        <f t="shared" si="18"/>
        <v>0</v>
      </c>
      <c r="T34" s="37"/>
      <c r="U34" s="37"/>
      <c r="V34" s="11"/>
      <c r="W34" s="39"/>
    </row>
    <row r="35" spans="1:23" x14ac:dyDescent="0.3">
      <c r="A35" s="43">
        <v>4</v>
      </c>
      <c r="B35" s="9" t="s">
        <v>27</v>
      </c>
      <c r="C35" s="9" t="s">
        <v>72</v>
      </c>
      <c r="D35" s="9" t="s">
        <v>73</v>
      </c>
      <c r="E35" s="9" t="s">
        <v>74</v>
      </c>
      <c r="F35" s="10"/>
      <c r="G35" s="9">
        <v>250</v>
      </c>
      <c r="H35" s="9">
        <v>243</v>
      </c>
      <c r="I35" s="9">
        <v>209</v>
      </c>
      <c r="J35" s="11">
        <f t="shared" si="16"/>
        <v>83.6</v>
      </c>
      <c r="K35" s="10"/>
      <c r="L35" s="19">
        <v>50000</v>
      </c>
      <c r="M35" s="9">
        <v>28499</v>
      </c>
      <c r="N35" s="11">
        <f t="shared" si="17"/>
        <v>56.997999999999998</v>
      </c>
      <c r="O35" s="10"/>
      <c r="P35" s="9">
        <v>83.34</v>
      </c>
      <c r="Q35" s="10"/>
      <c r="R35" s="9">
        <v>99.5</v>
      </c>
      <c r="S35" s="10"/>
      <c r="T35" s="9">
        <v>87</v>
      </c>
      <c r="U35" s="9">
        <v>89</v>
      </c>
      <c r="V35" s="11">
        <f t="shared" si="2"/>
        <v>102.29885057471265</v>
      </c>
      <c r="W35" s="10"/>
    </row>
    <row r="36" spans="1:23" x14ac:dyDescent="0.3">
      <c r="A36" s="44"/>
      <c r="B36" s="9" t="s">
        <v>25</v>
      </c>
      <c r="C36" s="9" t="s">
        <v>72</v>
      </c>
      <c r="D36" s="9" t="s">
        <v>73</v>
      </c>
      <c r="E36" s="9" t="s">
        <v>74</v>
      </c>
      <c r="F36" s="10"/>
      <c r="G36" s="18">
        <v>1450</v>
      </c>
      <c r="H36" s="9">
        <v>1479</v>
      </c>
      <c r="I36" s="9">
        <v>1458</v>
      </c>
      <c r="J36" s="11">
        <f t="shared" si="16"/>
        <v>100.55172413793103</v>
      </c>
      <c r="K36" s="10"/>
      <c r="L36" s="19">
        <v>350000</v>
      </c>
      <c r="M36" s="9">
        <v>401554</v>
      </c>
      <c r="N36" s="11">
        <f t="shared" si="17"/>
        <v>114.72971428571428</v>
      </c>
      <c r="O36" s="10"/>
      <c r="P36" s="9">
        <v>84.2</v>
      </c>
      <c r="Q36" s="10"/>
      <c r="R36" s="9">
        <v>99.5</v>
      </c>
      <c r="S36" s="10"/>
      <c r="T36" s="9">
        <v>86</v>
      </c>
      <c r="U36" s="9">
        <v>86</v>
      </c>
      <c r="V36" s="11">
        <f t="shared" si="2"/>
        <v>100</v>
      </c>
      <c r="W36" s="10"/>
    </row>
    <row r="37" spans="1:23" x14ac:dyDescent="0.3">
      <c r="A37" s="44"/>
      <c r="B37" s="9" t="s">
        <v>24</v>
      </c>
      <c r="C37" s="9" t="s">
        <v>72</v>
      </c>
      <c r="D37" s="9" t="s">
        <v>73</v>
      </c>
      <c r="E37" s="9" t="s">
        <v>74</v>
      </c>
      <c r="F37" s="10"/>
      <c r="G37" s="9">
        <v>100</v>
      </c>
      <c r="H37" s="9">
        <v>100</v>
      </c>
      <c r="I37" s="9">
        <v>78</v>
      </c>
      <c r="J37" s="11">
        <f t="shared" si="16"/>
        <v>78</v>
      </c>
      <c r="K37" s="10"/>
      <c r="L37" s="20">
        <v>20000</v>
      </c>
      <c r="M37" s="9">
        <v>13458</v>
      </c>
      <c r="N37" s="11">
        <f t="shared" si="17"/>
        <v>67.290000000000006</v>
      </c>
      <c r="O37" s="10"/>
      <c r="P37" s="9">
        <v>84.7</v>
      </c>
      <c r="Q37" s="10"/>
      <c r="R37" s="9">
        <v>98.9</v>
      </c>
      <c r="S37" s="10"/>
      <c r="T37" s="9">
        <v>120</v>
      </c>
      <c r="U37" s="9">
        <v>120</v>
      </c>
      <c r="V37" s="11">
        <f t="shared" si="2"/>
        <v>100</v>
      </c>
      <c r="W37" s="10"/>
    </row>
    <row r="38" spans="1:23" x14ac:dyDescent="0.3">
      <c r="A38" s="44"/>
      <c r="B38" s="29"/>
      <c r="C38" s="29"/>
      <c r="D38" s="29"/>
      <c r="E38" s="29"/>
      <c r="F38" s="29"/>
      <c r="G38" s="29">
        <f>SUM(G35:G37)</f>
        <v>1800</v>
      </c>
      <c r="H38" s="29">
        <f>SUM(H35:H37)</f>
        <v>1822</v>
      </c>
      <c r="I38" s="29">
        <f>SUM(I35:I37)</f>
        <v>1745</v>
      </c>
      <c r="J38" s="30">
        <f t="shared" si="16"/>
        <v>96.944444444444443</v>
      </c>
      <c r="K38" s="29"/>
      <c r="L38" s="31">
        <f>SUM(L35:L37)</f>
        <v>420000</v>
      </c>
      <c r="M38" s="29">
        <f>SUM(M35:M37)</f>
        <v>443511</v>
      </c>
      <c r="N38" s="30">
        <f t="shared" si="17"/>
        <v>105.59785714285714</v>
      </c>
      <c r="O38" s="29"/>
      <c r="P38" s="29">
        <v>84.2</v>
      </c>
      <c r="Q38" s="29"/>
      <c r="R38" s="29">
        <v>99.8</v>
      </c>
      <c r="S38" s="29"/>
      <c r="T38" s="29"/>
      <c r="U38" s="29"/>
      <c r="V38" s="11"/>
      <c r="W38" s="10"/>
    </row>
    <row r="39" spans="1:23" x14ac:dyDescent="0.3">
      <c r="A39" s="44"/>
      <c r="B39" s="9" t="s">
        <v>25</v>
      </c>
      <c r="C39" s="9" t="s">
        <v>72</v>
      </c>
      <c r="D39" s="9" t="s">
        <v>77</v>
      </c>
      <c r="E39" s="9" t="s">
        <v>75</v>
      </c>
      <c r="F39" s="10"/>
      <c r="G39" s="18">
        <v>172</v>
      </c>
      <c r="H39" s="9">
        <v>181</v>
      </c>
      <c r="I39" s="9">
        <v>181</v>
      </c>
      <c r="J39" s="11">
        <f t="shared" si="16"/>
        <v>105.23255813953489</v>
      </c>
      <c r="K39" s="10"/>
      <c r="L39" s="9">
        <v>50000</v>
      </c>
      <c r="M39" s="9">
        <v>82724</v>
      </c>
      <c r="N39" s="11">
        <f t="shared" si="17"/>
        <v>165.44800000000001</v>
      </c>
      <c r="O39" s="10"/>
      <c r="P39" s="9">
        <v>82</v>
      </c>
      <c r="Q39" s="10"/>
      <c r="R39" s="9">
        <v>99.5</v>
      </c>
      <c r="S39" s="10"/>
      <c r="T39" s="9">
        <v>86</v>
      </c>
      <c r="U39" s="9">
        <v>86</v>
      </c>
      <c r="V39" s="11">
        <f t="shared" si="2"/>
        <v>100</v>
      </c>
      <c r="W39" s="10"/>
    </row>
    <row r="40" spans="1:23" x14ac:dyDescent="0.3">
      <c r="A40" s="44"/>
      <c r="B40" s="9" t="s">
        <v>25</v>
      </c>
      <c r="C40" s="9" t="s">
        <v>72</v>
      </c>
      <c r="D40" s="9" t="s">
        <v>78</v>
      </c>
      <c r="E40" s="9" t="s">
        <v>76</v>
      </c>
      <c r="F40" s="10"/>
      <c r="G40" s="18">
        <v>85</v>
      </c>
      <c r="H40" s="9">
        <v>119</v>
      </c>
      <c r="I40" s="9">
        <v>119</v>
      </c>
      <c r="J40" s="11">
        <f t="shared" si="16"/>
        <v>140</v>
      </c>
      <c r="K40" s="10"/>
      <c r="L40" s="9">
        <v>25000</v>
      </c>
      <c r="M40" s="9">
        <v>45660</v>
      </c>
      <c r="N40" s="11">
        <f t="shared" si="17"/>
        <v>182.64</v>
      </c>
      <c r="O40" s="10"/>
      <c r="P40" s="9">
        <v>84.3</v>
      </c>
      <c r="Q40" s="10"/>
      <c r="R40" s="9">
        <v>99.5</v>
      </c>
      <c r="S40" s="10"/>
      <c r="T40" s="9">
        <v>86</v>
      </c>
      <c r="U40" s="9">
        <v>86</v>
      </c>
      <c r="V40" s="11">
        <f t="shared" si="2"/>
        <v>100</v>
      </c>
      <c r="W40" s="10"/>
    </row>
    <row r="41" spans="1:23" s="14" customFormat="1" x14ac:dyDescent="0.3">
      <c r="A41" s="44"/>
      <c r="B41" s="23"/>
      <c r="C41" s="23"/>
      <c r="D41" s="23"/>
      <c r="E41" s="23" t="s">
        <v>79</v>
      </c>
      <c r="F41" s="23"/>
      <c r="G41" s="23">
        <f>+G40+G39+G38</f>
        <v>2057</v>
      </c>
      <c r="H41" s="23">
        <f>+H40+H39+H38</f>
        <v>2122</v>
      </c>
      <c r="I41" s="23">
        <f t="shared" ref="I41" si="19">+I40+I39+I38</f>
        <v>2045</v>
      </c>
      <c r="J41" s="24">
        <f t="shared" si="16"/>
        <v>99.41662615459407</v>
      </c>
      <c r="K41" s="23">
        <f t="shared" ref="K41:M41" si="20">+K40+K39+K38</f>
        <v>0</v>
      </c>
      <c r="L41" s="23">
        <f t="shared" si="20"/>
        <v>495000</v>
      </c>
      <c r="M41" s="23">
        <f t="shared" si="20"/>
        <v>571895</v>
      </c>
      <c r="N41" s="24">
        <f t="shared" si="17"/>
        <v>115.53434343434344</v>
      </c>
      <c r="O41" s="23"/>
      <c r="P41" s="23">
        <v>83.9</v>
      </c>
      <c r="Q41" s="23"/>
      <c r="R41" s="23">
        <v>99.5</v>
      </c>
      <c r="S41" s="23"/>
      <c r="T41" s="23"/>
      <c r="U41" s="23"/>
      <c r="V41" s="11"/>
      <c r="W41" s="13"/>
    </row>
    <row r="42" spans="1:23" ht="16.95" customHeight="1" x14ac:dyDescent="0.3">
      <c r="A42" s="44"/>
      <c r="B42" s="9" t="s">
        <v>24</v>
      </c>
      <c r="C42" s="9" t="s">
        <v>20</v>
      </c>
      <c r="D42" s="9" t="s">
        <v>21</v>
      </c>
      <c r="E42" s="9" t="s">
        <v>22</v>
      </c>
      <c r="F42" s="10"/>
      <c r="G42" s="9">
        <v>40</v>
      </c>
      <c r="H42" s="9">
        <v>28.25</v>
      </c>
      <c r="I42" s="9">
        <v>28.25</v>
      </c>
      <c r="J42" s="11">
        <f>+I42*100/G42</f>
        <v>70.625</v>
      </c>
      <c r="K42" s="10"/>
      <c r="L42" s="9">
        <v>8000</v>
      </c>
      <c r="M42" s="9">
        <v>5807</v>
      </c>
      <c r="N42" s="11">
        <f t="shared" si="17"/>
        <v>72.587500000000006</v>
      </c>
      <c r="O42" s="10"/>
      <c r="P42" s="9">
        <v>83.6</v>
      </c>
      <c r="Q42" s="10"/>
      <c r="R42" s="9">
        <v>99.4</v>
      </c>
      <c r="S42" s="10"/>
      <c r="T42" s="9">
        <v>500</v>
      </c>
      <c r="U42" s="9">
        <v>500</v>
      </c>
      <c r="V42" s="11">
        <f t="shared" si="2"/>
        <v>100</v>
      </c>
      <c r="W42" s="10"/>
    </row>
    <row r="43" spans="1:23" ht="16.95" customHeight="1" x14ac:dyDescent="0.3">
      <c r="A43" s="44"/>
      <c r="B43" s="9" t="s">
        <v>25</v>
      </c>
      <c r="C43" s="9" t="s">
        <v>20</v>
      </c>
      <c r="D43" s="9" t="s">
        <v>21</v>
      </c>
      <c r="E43" s="9" t="s">
        <v>22</v>
      </c>
      <c r="F43" s="10"/>
      <c r="G43" s="9">
        <v>72</v>
      </c>
      <c r="H43" s="9">
        <v>73</v>
      </c>
      <c r="I43" s="9">
        <v>59</v>
      </c>
      <c r="J43" s="11">
        <f t="shared" ref="J43:J46" si="21">+I43*100/G43</f>
        <v>81.944444444444443</v>
      </c>
      <c r="K43" s="10"/>
      <c r="L43" s="9">
        <v>15000</v>
      </c>
      <c r="M43" s="9">
        <v>11769</v>
      </c>
      <c r="N43" s="11">
        <f t="shared" si="17"/>
        <v>78.459999999999994</v>
      </c>
      <c r="O43" s="10"/>
      <c r="P43" s="9">
        <v>86</v>
      </c>
      <c r="Q43" s="10"/>
      <c r="R43" s="9">
        <v>99.9</v>
      </c>
      <c r="S43" s="10"/>
      <c r="T43" s="9">
        <v>385</v>
      </c>
      <c r="U43" s="9">
        <v>400</v>
      </c>
      <c r="V43" s="11">
        <f t="shared" si="2"/>
        <v>103.8961038961039</v>
      </c>
      <c r="W43" s="10"/>
    </row>
    <row r="44" spans="1:23" s="14" customFormat="1" ht="16.95" customHeight="1" x14ac:dyDescent="0.3">
      <c r="A44" s="44"/>
      <c r="B44" s="12"/>
      <c r="C44" s="12"/>
      <c r="D44" s="12"/>
      <c r="E44" s="12" t="s">
        <v>68</v>
      </c>
      <c r="F44" s="13"/>
      <c r="G44" s="12">
        <f>SUM(G42:G43)</f>
        <v>112</v>
      </c>
      <c r="H44" s="12">
        <f>SUM(H42:H43)</f>
        <v>101.25</v>
      </c>
      <c r="I44" s="12">
        <f>SUM(I42:I43)</f>
        <v>87.25</v>
      </c>
      <c r="J44" s="11">
        <f t="shared" si="21"/>
        <v>77.901785714285708</v>
      </c>
      <c r="K44" s="13"/>
      <c r="L44" s="12">
        <f>SUM(L42:L43)</f>
        <v>23000</v>
      </c>
      <c r="M44" s="12">
        <f>SUM(M42:M43)</f>
        <v>17576</v>
      </c>
      <c r="N44" s="11">
        <f t="shared" si="17"/>
        <v>76.417391304347831</v>
      </c>
      <c r="O44" s="13"/>
      <c r="P44" s="12">
        <v>85.6</v>
      </c>
      <c r="Q44" s="13"/>
      <c r="R44" s="12">
        <v>99.7</v>
      </c>
      <c r="S44" s="13"/>
      <c r="T44" s="12"/>
      <c r="U44" s="12"/>
      <c r="V44" s="11"/>
      <c r="W44" s="13"/>
    </row>
    <row r="45" spans="1:23" x14ac:dyDescent="0.3">
      <c r="A45" s="44"/>
      <c r="B45" s="9" t="s">
        <v>27</v>
      </c>
      <c r="C45" s="9" t="s">
        <v>61</v>
      </c>
      <c r="D45" s="9" t="s">
        <v>62</v>
      </c>
      <c r="E45" s="9" t="s">
        <v>63</v>
      </c>
      <c r="F45" s="10"/>
      <c r="G45" s="9">
        <v>15</v>
      </c>
      <c r="H45" s="9">
        <v>18</v>
      </c>
      <c r="I45" s="9">
        <v>18</v>
      </c>
      <c r="J45" s="11">
        <f t="shared" si="21"/>
        <v>120</v>
      </c>
      <c r="K45" s="10"/>
      <c r="L45" s="9">
        <v>5000</v>
      </c>
      <c r="M45" s="9">
        <v>9054</v>
      </c>
      <c r="N45" s="11">
        <f>+M45*100/L45</f>
        <v>181.08</v>
      </c>
      <c r="O45" s="10"/>
      <c r="P45" s="9">
        <v>84</v>
      </c>
      <c r="Q45" s="10"/>
      <c r="R45" s="9">
        <v>99.5</v>
      </c>
      <c r="S45" s="10"/>
      <c r="T45" s="9">
        <v>130</v>
      </c>
      <c r="U45" s="9">
        <v>106</v>
      </c>
      <c r="V45" s="11">
        <f t="shared" si="2"/>
        <v>81.538461538461533</v>
      </c>
      <c r="W45" s="10"/>
    </row>
    <row r="46" spans="1:23" s="14" customFormat="1" x14ac:dyDescent="0.3">
      <c r="A46" s="45"/>
      <c r="B46" s="35"/>
      <c r="C46" s="36"/>
      <c r="D46" s="36"/>
      <c r="E46" s="36"/>
      <c r="F46" s="35"/>
      <c r="G46" s="37">
        <f>+G45+G44+G41</f>
        <v>2184</v>
      </c>
      <c r="H46" s="37">
        <f t="shared" ref="H46:S46" si="22">+H45+H44+H41</f>
        <v>2241.25</v>
      </c>
      <c r="I46" s="37">
        <f t="shared" si="22"/>
        <v>2150.25</v>
      </c>
      <c r="J46" s="38">
        <f t="shared" si="21"/>
        <v>98.454670329670336</v>
      </c>
      <c r="K46" s="37">
        <f t="shared" si="22"/>
        <v>0</v>
      </c>
      <c r="L46" s="37">
        <f t="shared" si="22"/>
        <v>523000</v>
      </c>
      <c r="M46" s="37">
        <f t="shared" si="22"/>
        <v>598525</v>
      </c>
      <c r="N46" s="38">
        <f>+M46*100/L46</f>
        <v>114.44072657743786</v>
      </c>
      <c r="O46" s="37">
        <f t="shared" si="22"/>
        <v>0</v>
      </c>
      <c r="P46" s="37">
        <v>84</v>
      </c>
      <c r="Q46" s="37">
        <f t="shared" si="22"/>
        <v>0</v>
      </c>
      <c r="R46" s="37">
        <v>99.8</v>
      </c>
      <c r="S46" s="37">
        <f t="shared" si="22"/>
        <v>0</v>
      </c>
      <c r="T46" s="37"/>
      <c r="U46" s="37"/>
      <c r="V46" s="11"/>
      <c r="W46" s="39"/>
    </row>
    <row r="47" spans="1:23" ht="16.95" customHeight="1" x14ac:dyDescent="0.3">
      <c r="A47" s="41">
        <v>5</v>
      </c>
      <c r="B47" s="9" t="s">
        <v>34</v>
      </c>
      <c r="C47" s="9" t="s">
        <v>35</v>
      </c>
      <c r="D47" s="9" t="s">
        <v>36</v>
      </c>
      <c r="E47" s="9" t="s">
        <v>37</v>
      </c>
      <c r="F47" s="10"/>
      <c r="G47" s="9">
        <v>150</v>
      </c>
      <c r="H47" s="9">
        <v>133.5</v>
      </c>
      <c r="I47" s="9">
        <v>105.5</v>
      </c>
      <c r="J47" s="11">
        <f t="shared" ref="J47:J65" si="23">+I47*100/G47</f>
        <v>70.333333333333329</v>
      </c>
      <c r="K47" s="10"/>
      <c r="L47" s="9">
        <v>30000</v>
      </c>
      <c r="M47" s="9">
        <v>10225</v>
      </c>
      <c r="N47" s="11">
        <f t="shared" ref="N47:N49" si="24">+M47*100/L47</f>
        <v>34.083333333333336</v>
      </c>
      <c r="O47" s="10"/>
      <c r="P47" s="9">
        <v>80</v>
      </c>
      <c r="Q47" s="10"/>
      <c r="R47" s="9">
        <v>99.7</v>
      </c>
      <c r="S47" s="10"/>
      <c r="T47" s="9">
        <v>160</v>
      </c>
      <c r="U47" s="9">
        <v>160</v>
      </c>
      <c r="V47" s="11">
        <f t="shared" si="2"/>
        <v>100</v>
      </c>
      <c r="W47" s="10"/>
    </row>
    <row r="48" spans="1:23" ht="16.95" customHeight="1" x14ac:dyDescent="0.3">
      <c r="A48" s="42"/>
      <c r="B48" s="9" t="s">
        <v>25</v>
      </c>
      <c r="C48" s="9" t="s">
        <v>35</v>
      </c>
      <c r="D48" s="9" t="s">
        <v>36</v>
      </c>
      <c r="E48" s="9" t="s">
        <v>37</v>
      </c>
      <c r="F48" s="10"/>
      <c r="G48" s="9">
        <v>20</v>
      </c>
      <c r="H48" s="9">
        <v>19.3</v>
      </c>
      <c r="I48" s="9">
        <v>18.8</v>
      </c>
      <c r="J48" s="11">
        <f t="shared" si="23"/>
        <v>94</v>
      </c>
      <c r="K48" s="10"/>
      <c r="L48" s="9">
        <v>8000</v>
      </c>
      <c r="M48" s="9">
        <v>5840</v>
      </c>
      <c r="N48" s="11">
        <f t="shared" si="24"/>
        <v>73</v>
      </c>
      <c r="O48" s="10"/>
      <c r="P48" s="9">
        <v>90</v>
      </c>
      <c r="Q48" s="10"/>
      <c r="R48" s="9">
        <v>99.8</v>
      </c>
      <c r="S48" s="10"/>
      <c r="T48" s="9">
        <v>140</v>
      </c>
      <c r="U48" s="9">
        <v>140</v>
      </c>
      <c r="V48" s="11">
        <f t="shared" si="2"/>
        <v>100</v>
      </c>
      <c r="W48" s="10"/>
    </row>
    <row r="49" spans="1:23" s="14" customFormat="1" ht="16.95" customHeight="1" x14ac:dyDescent="0.3">
      <c r="A49" s="42"/>
      <c r="B49" s="23"/>
      <c r="C49" s="23"/>
      <c r="D49" s="23"/>
      <c r="E49" s="23" t="s">
        <v>38</v>
      </c>
      <c r="F49" s="23"/>
      <c r="G49" s="23">
        <f>SUM(G47:G48)</f>
        <v>170</v>
      </c>
      <c r="H49" s="23">
        <f>SUM(H47:H48)</f>
        <v>152.80000000000001</v>
      </c>
      <c r="I49" s="23">
        <f>SUM(I47:I48)</f>
        <v>124.3</v>
      </c>
      <c r="J49" s="24">
        <f t="shared" si="23"/>
        <v>73.117647058823536</v>
      </c>
      <c r="K49" s="23"/>
      <c r="L49" s="23">
        <f>SUM(L47:L48)</f>
        <v>38000</v>
      </c>
      <c r="M49" s="23">
        <f>SUM(M47:M48)</f>
        <v>16065</v>
      </c>
      <c r="N49" s="24">
        <f t="shared" si="24"/>
        <v>42.276315789473685</v>
      </c>
      <c r="O49" s="23"/>
      <c r="P49" s="23"/>
      <c r="Q49" s="23"/>
      <c r="R49" s="23"/>
      <c r="S49" s="23"/>
      <c r="T49" s="23"/>
      <c r="U49" s="23"/>
      <c r="V49" s="11"/>
      <c r="W49" s="13"/>
    </row>
    <row r="50" spans="1:23" ht="16.95" customHeight="1" x14ac:dyDescent="0.3">
      <c r="A50" s="42"/>
      <c r="B50" s="9" t="s">
        <v>34</v>
      </c>
      <c r="C50" s="9" t="s">
        <v>39</v>
      </c>
      <c r="D50" s="9" t="s">
        <v>40</v>
      </c>
      <c r="E50" s="9" t="s">
        <v>41</v>
      </c>
      <c r="F50" s="10"/>
      <c r="G50" s="15">
        <v>578</v>
      </c>
      <c r="H50" s="9">
        <v>596</v>
      </c>
      <c r="I50" s="9">
        <v>589</v>
      </c>
      <c r="J50" s="11">
        <f t="shared" si="23"/>
        <v>101.90311418685121</v>
      </c>
      <c r="K50" s="10"/>
      <c r="L50" s="9">
        <v>120000</v>
      </c>
      <c r="M50" s="9">
        <v>89232</v>
      </c>
      <c r="N50" s="11">
        <f>+M50*100/L50</f>
        <v>74.36</v>
      </c>
      <c r="O50" s="10"/>
      <c r="P50" s="9">
        <v>92.4</v>
      </c>
      <c r="Q50" s="10"/>
      <c r="R50" s="9">
        <v>99.7</v>
      </c>
      <c r="S50" s="10"/>
      <c r="T50" s="9">
        <v>110</v>
      </c>
      <c r="U50" s="9">
        <v>110</v>
      </c>
      <c r="V50" s="11">
        <f t="shared" si="2"/>
        <v>100</v>
      </c>
      <c r="W50" s="10"/>
    </row>
    <row r="51" spans="1:23" ht="16.95" customHeight="1" x14ac:dyDescent="0.3">
      <c r="A51" s="42"/>
      <c r="B51" s="9" t="s">
        <v>34</v>
      </c>
      <c r="C51" s="9" t="s">
        <v>39</v>
      </c>
      <c r="D51" s="9" t="s">
        <v>45</v>
      </c>
      <c r="E51" s="9" t="s">
        <v>43</v>
      </c>
      <c r="F51" s="10"/>
      <c r="G51" s="15">
        <v>340</v>
      </c>
      <c r="H51" s="9">
        <v>380</v>
      </c>
      <c r="I51" s="9">
        <v>376</v>
      </c>
      <c r="J51" s="11">
        <f t="shared" si="23"/>
        <v>110.58823529411765</v>
      </c>
      <c r="K51" s="10"/>
      <c r="L51" s="9">
        <v>75000</v>
      </c>
      <c r="M51" s="9">
        <v>43816</v>
      </c>
      <c r="N51" s="11">
        <f t="shared" ref="N51:N65" si="25">+M51*100/L51</f>
        <v>58.421333333333337</v>
      </c>
      <c r="O51" s="10"/>
      <c r="P51" s="9">
        <v>89.2</v>
      </c>
      <c r="Q51" s="10"/>
      <c r="R51" s="9">
        <v>99.7</v>
      </c>
      <c r="S51" s="10"/>
      <c r="T51" s="9">
        <v>105</v>
      </c>
      <c r="U51" s="9">
        <v>105</v>
      </c>
      <c r="V51" s="11">
        <f t="shared" si="2"/>
        <v>100</v>
      </c>
      <c r="W51" s="10"/>
    </row>
    <row r="52" spans="1:23" ht="16.95" customHeight="1" x14ac:dyDescent="0.3">
      <c r="A52" s="42"/>
      <c r="B52" s="9" t="s">
        <v>34</v>
      </c>
      <c r="C52" s="9" t="s">
        <v>39</v>
      </c>
      <c r="D52" s="9" t="s">
        <v>46</v>
      </c>
      <c r="E52" s="9" t="s">
        <v>44</v>
      </c>
      <c r="F52" s="10"/>
      <c r="G52" s="15">
        <v>90</v>
      </c>
      <c r="H52" s="9">
        <v>109.8</v>
      </c>
      <c r="I52" s="9">
        <v>107.8</v>
      </c>
      <c r="J52" s="11">
        <f t="shared" si="23"/>
        <v>119.77777777777777</v>
      </c>
      <c r="K52" s="10"/>
      <c r="L52" s="9">
        <v>30000</v>
      </c>
      <c r="M52" s="9">
        <v>32170</v>
      </c>
      <c r="N52" s="11">
        <f t="shared" si="25"/>
        <v>107.23333333333333</v>
      </c>
      <c r="O52" s="10"/>
      <c r="P52" s="9">
        <v>95</v>
      </c>
      <c r="Q52" s="10"/>
      <c r="R52" s="9">
        <v>99.7</v>
      </c>
      <c r="S52" s="10"/>
      <c r="T52" s="9">
        <v>95</v>
      </c>
      <c r="U52" s="9">
        <v>95</v>
      </c>
      <c r="V52" s="11">
        <f t="shared" si="2"/>
        <v>100</v>
      </c>
      <c r="W52" s="10"/>
    </row>
    <row r="53" spans="1:23" ht="16.95" customHeight="1" x14ac:dyDescent="0.3">
      <c r="A53" s="42"/>
      <c r="B53" s="9"/>
      <c r="C53" s="9"/>
      <c r="D53" s="9"/>
      <c r="E53" s="9">
        <v>0</v>
      </c>
      <c r="F53" s="10"/>
      <c r="G53" s="9"/>
      <c r="H53" s="9"/>
      <c r="I53" s="9"/>
      <c r="J53" s="11"/>
      <c r="K53" s="10"/>
      <c r="L53" s="9"/>
      <c r="M53" s="9"/>
      <c r="N53" s="11"/>
      <c r="O53" s="10"/>
      <c r="P53" s="9"/>
      <c r="Q53" s="10"/>
      <c r="R53" s="9"/>
      <c r="S53" s="10"/>
      <c r="T53" s="9"/>
      <c r="U53" s="9"/>
      <c r="V53" s="11"/>
      <c r="W53" s="10"/>
    </row>
    <row r="54" spans="1:23" ht="16.95" customHeight="1" x14ac:dyDescent="0.3">
      <c r="A54" s="42"/>
      <c r="B54" s="9" t="s">
        <v>34</v>
      </c>
      <c r="C54" s="9" t="s">
        <v>39</v>
      </c>
      <c r="D54" s="9" t="s">
        <v>47</v>
      </c>
      <c r="E54" s="9" t="s">
        <v>42</v>
      </c>
      <c r="F54" s="10"/>
      <c r="G54" s="15">
        <v>11</v>
      </c>
      <c r="H54" s="9">
        <v>10.5</v>
      </c>
      <c r="I54" s="9">
        <v>10.5</v>
      </c>
      <c r="J54" s="11">
        <f t="shared" si="23"/>
        <v>95.454545454545453</v>
      </c>
      <c r="K54" s="10"/>
      <c r="L54" s="9">
        <v>2000</v>
      </c>
      <c r="M54" s="9">
        <v>2354</v>
      </c>
      <c r="N54" s="11">
        <f t="shared" si="25"/>
        <v>117.7</v>
      </c>
      <c r="O54" s="10"/>
      <c r="P54" s="9">
        <v>85</v>
      </c>
      <c r="Q54" s="10"/>
      <c r="R54" s="9">
        <v>99.7</v>
      </c>
      <c r="S54" s="10"/>
      <c r="T54" s="9">
        <v>190</v>
      </c>
      <c r="U54" s="9">
        <v>190</v>
      </c>
      <c r="V54" s="11">
        <f t="shared" si="2"/>
        <v>100</v>
      </c>
      <c r="W54" s="10"/>
    </row>
    <row r="55" spans="1:23" ht="16.95" customHeight="1" x14ac:dyDescent="0.3">
      <c r="A55" s="42"/>
      <c r="B55" s="9" t="s">
        <v>24</v>
      </c>
      <c r="C55" s="9" t="s">
        <v>39</v>
      </c>
      <c r="D55" s="9" t="s">
        <v>47</v>
      </c>
      <c r="E55" s="9" t="s">
        <v>42</v>
      </c>
      <c r="F55" s="10"/>
      <c r="G55" s="16">
        <v>60</v>
      </c>
      <c r="H55" s="9">
        <v>25.9</v>
      </c>
      <c r="I55" s="9">
        <v>19.899999999999999</v>
      </c>
      <c r="J55" s="11">
        <f t="shared" si="23"/>
        <v>33.166666666666664</v>
      </c>
      <c r="K55" s="10"/>
      <c r="L55" s="9">
        <v>15000</v>
      </c>
      <c r="M55" s="9">
        <v>9277</v>
      </c>
      <c r="N55" s="11">
        <f t="shared" si="25"/>
        <v>61.846666666666664</v>
      </c>
      <c r="O55" s="10"/>
      <c r="P55" s="9">
        <v>87.8</v>
      </c>
      <c r="Q55" s="10"/>
      <c r="R55" s="9">
        <v>99.5</v>
      </c>
      <c r="S55" s="10"/>
      <c r="T55" s="9">
        <v>260</v>
      </c>
      <c r="U55" s="9">
        <v>260</v>
      </c>
      <c r="V55" s="11">
        <f t="shared" si="2"/>
        <v>100</v>
      </c>
      <c r="W55" s="10"/>
    </row>
    <row r="56" spans="1:23" s="14" customFormat="1" ht="16.95" customHeight="1" x14ac:dyDescent="0.3">
      <c r="A56" s="42"/>
      <c r="B56" s="23"/>
      <c r="C56" s="23"/>
      <c r="D56" s="23"/>
      <c r="E56" s="23"/>
      <c r="F56" s="23"/>
      <c r="G56" s="23">
        <f>SUM(G54:G55)</f>
        <v>71</v>
      </c>
      <c r="H56" s="23">
        <f>SUM(H54:H55)</f>
        <v>36.4</v>
      </c>
      <c r="I56" s="23">
        <f>SUM(I54:I55)</f>
        <v>30.4</v>
      </c>
      <c r="J56" s="24">
        <f t="shared" si="23"/>
        <v>42.816901408450704</v>
      </c>
      <c r="K56" s="23"/>
      <c r="L56" s="23">
        <f>SUM(L54:L55)</f>
        <v>17000</v>
      </c>
      <c r="M56" s="23">
        <f>SUM(M54:M55)</f>
        <v>11631</v>
      </c>
      <c r="N56" s="24">
        <f t="shared" si="25"/>
        <v>68.417647058823533</v>
      </c>
      <c r="O56" s="23"/>
      <c r="P56" s="23">
        <v>87</v>
      </c>
      <c r="Q56" s="23"/>
      <c r="R56" s="23">
        <v>99.5</v>
      </c>
      <c r="S56" s="23"/>
      <c r="T56" s="23"/>
      <c r="U56" s="23"/>
      <c r="V56" s="11"/>
      <c r="W56" s="13"/>
    </row>
    <row r="57" spans="1:23" ht="16.95" customHeight="1" x14ac:dyDescent="0.3">
      <c r="A57" s="42"/>
      <c r="B57" s="9" t="s">
        <v>34</v>
      </c>
      <c r="C57" s="9" t="s">
        <v>39</v>
      </c>
      <c r="D57" s="9" t="s">
        <v>52</v>
      </c>
      <c r="E57" s="9" t="s">
        <v>48</v>
      </c>
      <c r="F57" s="10"/>
      <c r="G57" s="15">
        <v>70</v>
      </c>
      <c r="H57" s="9">
        <v>77.099999999999994</v>
      </c>
      <c r="I57" s="9">
        <v>75.099999999999994</v>
      </c>
      <c r="J57" s="11">
        <f t="shared" si="23"/>
        <v>107.28571428571428</v>
      </c>
      <c r="K57" s="10"/>
      <c r="L57" s="15">
        <v>20000</v>
      </c>
      <c r="M57" s="9">
        <v>17499</v>
      </c>
      <c r="N57" s="11">
        <f t="shared" si="25"/>
        <v>87.495000000000005</v>
      </c>
      <c r="O57" s="10"/>
      <c r="P57" s="9">
        <v>94</v>
      </c>
      <c r="Q57" s="10"/>
      <c r="R57" s="9">
        <v>99.7</v>
      </c>
      <c r="S57" s="10"/>
      <c r="T57" s="9">
        <v>110</v>
      </c>
      <c r="U57" s="9">
        <v>110</v>
      </c>
      <c r="V57" s="11">
        <f t="shared" si="2"/>
        <v>100</v>
      </c>
      <c r="W57" s="10"/>
    </row>
    <row r="58" spans="1:23" ht="16.95" customHeight="1" x14ac:dyDescent="0.3">
      <c r="A58" s="42"/>
      <c r="B58" s="9" t="s">
        <v>34</v>
      </c>
      <c r="C58" s="9" t="s">
        <v>39</v>
      </c>
      <c r="D58" s="9" t="s">
        <v>53</v>
      </c>
      <c r="E58" s="9" t="s">
        <v>49</v>
      </c>
      <c r="F58" s="10"/>
      <c r="G58" s="15">
        <v>45</v>
      </c>
      <c r="H58" s="9">
        <v>45.5</v>
      </c>
      <c r="I58" s="9">
        <v>37</v>
      </c>
      <c r="J58" s="11">
        <f t="shared" si="23"/>
        <v>82.222222222222229</v>
      </c>
      <c r="K58" s="10"/>
      <c r="L58" s="15">
        <v>8000</v>
      </c>
      <c r="M58" s="9">
        <v>5430</v>
      </c>
      <c r="N58" s="11">
        <f t="shared" si="25"/>
        <v>67.875</v>
      </c>
      <c r="O58" s="10"/>
      <c r="P58" s="9">
        <v>91</v>
      </c>
      <c r="Q58" s="10"/>
      <c r="R58" s="9">
        <v>99.7</v>
      </c>
      <c r="S58" s="10"/>
      <c r="T58" s="9">
        <v>112</v>
      </c>
      <c r="U58" s="9">
        <v>112</v>
      </c>
      <c r="V58" s="11">
        <f t="shared" si="2"/>
        <v>100</v>
      </c>
      <c r="W58" s="10"/>
    </row>
    <row r="59" spans="1:23" ht="16.95" customHeight="1" x14ac:dyDescent="0.3">
      <c r="A59" s="42"/>
      <c r="B59" s="9" t="s">
        <v>34</v>
      </c>
      <c r="C59" s="9" t="s">
        <v>39</v>
      </c>
      <c r="D59" s="9" t="s">
        <v>54</v>
      </c>
      <c r="E59" s="9" t="s">
        <v>50</v>
      </c>
      <c r="F59" s="10"/>
      <c r="G59" s="15">
        <v>70</v>
      </c>
      <c r="H59" s="9">
        <v>77.5</v>
      </c>
      <c r="I59" s="9">
        <v>77.5</v>
      </c>
      <c r="J59" s="11">
        <f t="shared" si="23"/>
        <v>110.71428571428571</v>
      </c>
      <c r="K59" s="10"/>
      <c r="L59" s="15">
        <v>10000</v>
      </c>
      <c r="M59" s="9">
        <v>13101</v>
      </c>
      <c r="N59" s="11">
        <f t="shared" si="25"/>
        <v>131.01</v>
      </c>
      <c r="O59" s="10"/>
      <c r="P59" s="9">
        <v>91</v>
      </c>
      <c r="Q59" s="10"/>
      <c r="R59" s="9">
        <v>99.7</v>
      </c>
      <c r="S59" s="10"/>
      <c r="T59" s="9">
        <v>115</v>
      </c>
      <c r="U59" s="9">
        <v>115</v>
      </c>
      <c r="V59" s="11">
        <f t="shared" si="2"/>
        <v>100</v>
      </c>
      <c r="W59" s="10"/>
    </row>
    <row r="60" spans="1:23" ht="16.95" customHeight="1" x14ac:dyDescent="0.3">
      <c r="A60" s="42"/>
      <c r="B60" s="9"/>
      <c r="C60" s="9"/>
      <c r="D60" s="9"/>
      <c r="E60" s="9">
        <v>0</v>
      </c>
      <c r="F60" s="10"/>
      <c r="G60" s="9"/>
      <c r="H60" s="9"/>
      <c r="I60" s="9"/>
      <c r="J60" s="11"/>
      <c r="K60" s="10"/>
      <c r="L60" s="17"/>
      <c r="M60" s="9"/>
      <c r="N60" s="11"/>
      <c r="O60" s="10"/>
      <c r="P60" s="9"/>
      <c r="Q60" s="10"/>
      <c r="R60" s="9"/>
      <c r="S60" s="10"/>
      <c r="T60" s="9"/>
      <c r="U60" s="9"/>
      <c r="V60" s="11"/>
      <c r="W60" s="10"/>
    </row>
    <row r="61" spans="1:23" ht="16.95" customHeight="1" x14ac:dyDescent="0.3">
      <c r="A61" s="42"/>
      <c r="B61" s="9" t="s">
        <v>34</v>
      </c>
      <c r="C61" s="9" t="s">
        <v>39</v>
      </c>
      <c r="D61" s="9" t="s">
        <v>55</v>
      </c>
      <c r="E61" s="9" t="s">
        <v>51</v>
      </c>
      <c r="F61" s="10"/>
      <c r="G61" s="15">
        <v>11</v>
      </c>
      <c r="H61" s="9">
        <v>9.5</v>
      </c>
      <c r="I61" s="9">
        <v>5.5</v>
      </c>
      <c r="J61" s="11">
        <f t="shared" si="23"/>
        <v>50</v>
      </c>
      <c r="K61" s="10"/>
      <c r="L61" s="15">
        <v>2000</v>
      </c>
      <c r="M61" s="9">
        <v>1498</v>
      </c>
      <c r="N61" s="11">
        <f t="shared" si="25"/>
        <v>74.900000000000006</v>
      </c>
      <c r="O61" s="10"/>
      <c r="P61" s="9">
        <v>80.2</v>
      </c>
      <c r="Q61" s="10"/>
      <c r="R61" s="9">
        <v>99.5</v>
      </c>
      <c r="S61" s="10"/>
      <c r="T61" s="9">
        <v>190</v>
      </c>
      <c r="U61" s="9">
        <v>190</v>
      </c>
      <c r="V61" s="11">
        <f t="shared" si="2"/>
        <v>100</v>
      </c>
      <c r="W61" s="10"/>
    </row>
    <row r="62" spans="1:23" ht="16.95" customHeight="1" x14ac:dyDescent="0.3">
      <c r="A62" s="42"/>
      <c r="B62" s="9" t="s">
        <v>24</v>
      </c>
      <c r="C62" s="9" t="s">
        <v>39</v>
      </c>
      <c r="D62" s="9" t="s">
        <v>55</v>
      </c>
      <c r="E62" s="9" t="s">
        <v>51</v>
      </c>
      <c r="F62" s="10"/>
      <c r="G62" s="16">
        <v>40</v>
      </c>
      <c r="H62" s="9">
        <v>38.5</v>
      </c>
      <c r="I62" s="9">
        <v>38.5</v>
      </c>
      <c r="J62" s="11">
        <f t="shared" si="23"/>
        <v>96.25</v>
      </c>
      <c r="K62" s="10"/>
      <c r="L62" s="15">
        <v>10000</v>
      </c>
      <c r="M62" s="9">
        <v>9779</v>
      </c>
      <c r="N62" s="11">
        <f t="shared" si="25"/>
        <v>97.79</v>
      </c>
      <c r="O62" s="10"/>
      <c r="P62" s="9">
        <v>90.5</v>
      </c>
      <c r="Q62" s="10"/>
      <c r="R62" s="9">
        <v>99.5</v>
      </c>
      <c r="S62" s="10"/>
      <c r="T62" s="9">
        <v>260</v>
      </c>
      <c r="U62" s="9">
        <v>260</v>
      </c>
      <c r="V62" s="11">
        <f t="shared" si="2"/>
        <v>100</v>
      </c>
      <c r="W62" s="10"/>
    </row>
    <row r="63" spans="1:23" x14ac:dyDescent="0.3">
      <c r="A63" s="42"/>
      <c r="B63" s="32"/>
      <c r="C63" s="32"/>
      <c r="D63" s="32"/>
      <c r="E63" s="32"/>
      <c r="F63" s="10"/>
      <c r="G63" s="32">
        <f>SUM(G61:G62)</f>
        <v>51</v>
      </c>
      <c r="H63" s="32">
        <f>SUM(H61:H62)</f>
        <v>48</v>
      </c>
      <c r="I63" s="32">
        <f>SUM(I61:I62)</f>
        <v>44</v>
      </c>
      <c r="J63" s="24">
        <f t="shared" si="23"/>
        <v>86.274509803921575</v>
      </c>
      <c r="K63" s="10"/>
      <c r="L63" s="33">
        <f>SUM(L61:L62)</f>
        <v>12000</v>
      </c>
      <c r="M63" s="32">
        <f>SUM(M61:M62)</f>
        <v>11277</v>
      </c>
      <c r="N63" s="24">
        <f t="shared" si="25"/>
        <v>93.974999999999994</v>
      </c>
      <c r="O63" s="10"/>
      <c r="P63" s="32">
        <v>89</v>
      </c>
      <c r="Q63" s="10"/>
      <c r="R63" s="32">
        <v>99.5</v>
      </c>
      <c r="S63" s="10"/>
      <c r="T63" s="32"/>
      <c r="U63" s="32"/>
      <c r="V63" s="11"/>
      <c r="W63" s="10"/>
    </row>
    <row r="64" spans="1:23" s="14" customFormat="1" x14ac:dyDescent="0.3">
      <c r="A64" s="42"/>
      <c r="B64" s="34"/>
      <c r="C64" s="34"/>
      <c r="D64" s="34"/>
      <c r="E64" s="34" t="s">
        <v>69</v>
      </c>
      <c r="F64" s="13"/>
      <c r="G64" s="34">
        <f>+G63+G59+G58+G57+G56+G52+G51+G50</f>
        <v>1315</v>
      </c>
      <c r="H64" s="34">
        <f>+H63+H59+H58+H57+H56+H52+H51+H50</f>
        <v>1370.3</v>
      </c>
      <c r="I64" s="34">
        <f t="shared" ref="I64:M64" si="26">+I63+I59+I58+I57+I56+I52+I51+I50</f>
        <v>1336.8</v>
      </c>
      <c r="J64" s="30">
        <f t="shared" si="23"/>
        <v>101.65779467680608</v>
      </c>
      <c r="K64" s="13">
        <f t="shared" si="26"/>
        <v>0</v>
      </c>
      <c r="L64" s="34">
        <f t="shared" si="26"/>
        <v>292000</v>
      </c>
      <c r="M64" s="34">
        <f t="shared" si="26"/>
        <v>224156</v>
      </c>
      <c r="N64" s="30">
        <f t="shared" si="25"/>
        <v>76.765753424657532</v>
      </c>
      <c r="O64" s="13"/>
      <c r="P64" s="34">
        <v>91.9</v>
      </c>
      <c r="Q64" s="13"/>
      <c r="R64" s="34">
        <v>99.5</v>
      </c>
      <c r="S64" s="13"/>
      <c r="T64" s="34"/>
      <c r="U64" s="34"/>
      <c r="V64" s="11"/>
      <c r="W64" s="13"/>
    </row>
    <row r="65" spans="1:23" s="14" customFormat="1" x14ac:dyDescent="0.3">
      <c r="A65" s="42"/>
      <c r="B65" s="27"/>
      <c r="C65" s="27"/>
      <c r="D65" s="27"/>
      <c r="E65" s="27"/>
      <c r="F65" s="13"/>
      <c r="G65" s="27">
        <f>+G64+G49</f>
        <v>1485</v>
      </c>
      <c r="H65" s="27">
        <f t="shared" ref="H65:U65" si="27">+H64+H49</f>
        <v>1523.1</v>
      </c>
      <c r="I65" s="27">
        <f t="shared" si="27"/>
        <v>1461.1</v>
      </c>
      <c r="J65" s="38">
        <f t="shared" si="23"/>
        <v>98.390572390572387</v>
      </c>
      <c r="K65" s="13">
        <f t="shared" si="27"/>
        <v>0</v>
      </c>
      <c r="L65" s="27">
        <f t="shared" si="27"/>
        <v>330000</v>
      </c>
      <c r="M65" s="27">
        <f t="shared" si="27"/>
        <v>240221</v>
      </c>
      <c r="N65" s="38">
        <f t="shared" si="25"/>
        <v>72.794242424242427</v>
      </c>
      <c r="O65" s="13">
        <f t="shared" si="27"/>
        <v>0</v>
      </c>
      <c r="P65" s="27">
        <v>91.2</v>
      </c>
      <c r="Q65" s="13">
        <f t="shared" si="27"/>
        <v>0</v>
      </c>
      <c r="R65" s="27">
        <v>99.7</v>
      </c>
      <c r="S65" s="13">
        <f t="shared" si="27"/>
        <v>0</v>
      </c>
      <c r="T65" s="27">
        <f t="shared" si="27"/>
        <v>0</v>
      </c>
      <c r="U65" s="27">
        <f t="shared" si="27"/>
        <v>0</v>
      </c>
      <c r="V65" s="11"/>
      <c r="W65" s="40"/>
    </row>
  </sheetData>
  <autoFilter ref="A5:AB34" xr:uid="{76C93B3C-DC29-4875-8AB6-F7BF48462C92}"/>
  <mergeCells count="23">
    <mergeCell ref="E4:E5"/>
    <mergeCell ref="D4:D5"/>
    <mergeCell ref="C4:C5"/>
    <mergeCell ref="A4:A5"/>
    <mergeCell ref="G4:J4"/>
    <mergeCell ref="B4:B5"/>
    <mergeCell ref="K4:K5"/>
    <mergeCell ref="F4:F5"/>
    <mergeCell ref="V4:V5"/>
    <mergeCell ref="W4:W5"/>
    <mergeCell ref="Q4:Q5"/>
    <mergeCell ref="S4:S5"/>
    <mergeCell ref="L4:N4"/>
    <mergeCell ref="P4:P5"/>
    <mergeCell ref="R4:R5"/>
    <mergeCell ref="T4:T5"/>
    <mergeCell ref="U4:U5"/>
    <mergeCell ref="O4:O5"/>
    <mergeCell ref="A47:A65"/>
    <mergeCell ref="A6:A8"/>
    <mergeCell ref="A10:A29"/>
    <mergeCell ref="A30:A34"/>
    <mergeCell ref="A35:A46"/>
  </mergeCells>
  <phoneticPr fontId="1" type="noConversion"/>
  <pageMargins left="0.25" right="0.25" top="0.75" bottom="0.75" header="0.3" footer="0.3"/>
  <pageSetup paperSize="9" scale="77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2023-01-09T06:36:56Z</dcterms:modified>
</cp:coreProperties>
</file>