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Target Vs Achievement 2019-2020" sheetId="6" r:id="rId1"/>
  </sheets>
  <definedNames>
    <definedName name="_xlnm._FilterDatabase" localSheetId="0" hidden="1">'Target Vs Achievement 2019-2020'!$A$3:$AA$24</definedName>
  </definedNames>
  <calcPr calcId="124519"/>
</workbook>
</file>

<file path=xl/calcChain.xml><?xml version="1.0" encoding="utf-8"?>
<calcChain xmlns="http://schemas.openxmlformats.org/spreadsheetml/2006/main">
  <c r="M8" i="6"/>
  <c r="L5"/>
  <c r="M5"/>
  <c r="S5"/>
  <c r="X5" s="1"/>
  <c r="U5"/>
  <c r="S9" l="1"/>
  <c r="X9" s="1"/>
  <c r="S12"/>
  <c r="X12" s="1"/>
  <c r="S11"/>
  <c r="X11" s="1"/>
  <c r="S10"/>
  <c r="X10" s="1"/>
  <c r="S8"/>
  <c r="X8" s="1"/>
  <c r="S7"/>
  <c r="X7" s="1"/>
  <c r="S6"/>
  <c r="X6" s="1"/>
  <c r="R5"/>
  <c r="R7" l="1"/>
  <c r="R8"/>
  <c r="R6"/>
  <c r="R10"/>
  <c r="R9"/>
  <c r="R12"/>
  <c r="R11"/>
  <c r="V6" l="1"/>
  <c r="U24" l="1"/>
  <c r="L24"/>
  <c r="U23"/>
  <c r="L23"/>
  <c r="U22"/>
  <c r="L22"/>
  <c r="U21"/>
  <c r="L21"/>
  <c r="U20"/>
  <c r="L20"/>
  <c r="U19"/>
  <c r="L19"/>
  <c r="U18"/>
  <c r="L18"/>
  <c r="U17"/>
  <c r="L17"/>
  <c r="V5"/>
  <c r="U7"/>
  <c r="V12"/>
  <c r="V11"/>
  <c r="V10"/>
  <c r="V9"/>
  <c r="V8"/>
  <c r="V7"/>
  <c r="N12" l="1"/>
  <c r="N11"/>
  <c r="N10"/>
  <c r="N9"/>
  <c r="N8"/>
  <c r="N7"/>
  <c r="N6"/>
  <c r="N5"/>
  <c r="O5" l="1"/>
  <c r="U12" l="1"/>
  <c r="O12"/>
  <c r="L12"/>
  <c r="M12" s="1"/>
  <c r="U11"/>
  <c r="O11"/>
  <c r="L11"/>
  <c r="M11" s="1"/>
  <c r="U10"/>
  <c r="O10"/>
  <c r="L10"/>
  <c r="M10" s="1"/>
  <c r="U9"/>
  <c r="O9"/>
  <c r="L9"/>
  <c r="M9" s="1"/>
  <c r="U8"/>
  <c r="O8"/>
  <c r="L8"/>
  <c r="O7"/>
  <c r="L7"/>
  <c r="M7" s="1"/>
  <c r="U6"/>
  <c r="O6"/>
  <c r="L6"/>
  <c r="M6" s="1"/>
  <c r="O13" l="1"/>
  <c r="L13"/>
  <c r="M13" s="1"/>
  <c r="L14"/>
  <c r="M14" s="1"/>
  <c r="L15"/>
  <c r="L16"/>
  <c r="U16"/>
  <c r="U15"/>
  <c r="U14"/>
  <c r="U13"/>
</calcChain>
</file>

<file path=xl/sharedStrings.xml><?xml version="1.0" encoding="utf-8"?>
<sst xmlns="http://schemas.openxmlformats.org/spreadsheetml/2006/main" count="124" uniqueCount="84">
  <si>
    <t>SN</t>
  </si>
  <si>
    <t>Crop</t>
  </si>
  <si>
    <t>Year</t>
  </si>
  <si>
    <t>SP Code</t>
  </si>
  <si>
    <t>Production Code</t>
  </si>
  <si>
    <t>Bhindi</t>
  </si>
  <si>
    <t>H</t>
  </si>
  <si>
    <t>Remarks</t>
  </si>
  <si>
    <t>Reason of Deviation</t>
  </si>
  <si>
    <t>Germination</t>
  </si>
  <si>
    <t>GOT</t>
  </si>
  <si>
    <t>Total</t>
  </si>
  <si>
    <t>Usable Qty (Germination, Physical Purity  &amp; GOT pass, processed qty, kgs)</t>
  </si>
  <si>
    <t>Raw Pass Qty (kgs)</t>
  </si>
  <si>
    <t>Raw Substandard Qty (kg)</t>
  </si>
  <si>
    <t>Raw Dispatched qty (PHSRN qty ,kgs)</t>
  </si>
  <si>
    <t>Remnant qty (kgs)</t>
  </si>
  <si>
    <t>Deviation (Target qty-Usable qty)</t>
  </si>
  <si>
    <t>Production Target (kgs)</t>
  </si>
  <si>
    <t>Remnant %</t>
  </si>
  <si>
    <t>Substandard Seed (%)</t>
  </si>
  <si>
    <t>Production Cost/kgs</t>
  </si>
  <si>
    <t>Achievement (%)</t>
  </si>
  <si>
    <t>Average Dispatch Time (days, Sowing to dispatch)</t>
  </si>
  <si>
    <t>Super Green</t>
  </si>
  <si>
    <t>Sourabh</t>
  </si>
  <si>
    <t>TG-2</t>
  </si>
  <si>
    <t>TS-4</t>
  </si>
  <si>
    <t>New Hy</t>
  </si>
  <si>
    <t>Tinda</t>
  </si>
  <si>
    <t>Tomato</t>
  </si>
  <si>
    <t>NO3</t>
  </si>
  <si>
    <t>BITTER GOURD</t>
  </si>
  <si>
    <t>KATAHI</t>
  </si>
  <si>
    <t>Bhindi OP</t>
  </si>
  <si>
    <t>AH298</t>
  </si>
  <si>
    <t>AH301</t>
  </si>
  <si>
    <t>AH961XAH962</t>
  </si>
  <si>
    <t>AH959XAH960</t>
  </si>
  <si>
    <t>AH965XAH966</t>
  </si>
  <si>
    <t>AI275XAI276</t>
  </si>
  <si>
    <t>AI480</t>
  </si>
  <si>
    <t>AI407</t>
  </si>
  <si>
    <t>AH299XAH300</t>
  </si>
  <si>
    <t>AH321XAH322</t>
  </si>
  <si>
    <t>HY. CHILLI</t>
  </si>
  <si>
    <t>TOMATO</t>
  </si>
  <si>
    <t>CE-2</t>
  </si>
  <si>
    <t>NEW HY 2</t>
  </si>
  <si>
    <t>TG 2</t>
  </si>
  <si>
    <t>TW 3</t>
  </si>
  <si>
    <t>TR 5</t>
  </si>
  <si>
    <t>TC 6</t>
  </si>
  <si>
    <t>NEW</t>
  </si>
  <si>
    <t>AI449</t>
  </si>
  <si>
    <t>AI941</t>
  </si>
  <si>
    <t>AI943</t>
  </si>
  <si>
    <t>AI945</t>
  </si>
  <si>
    <t>AI947</t>
  </si>
  <si>
    <t>AH951</t>
  </si>
  <si>
    <t>AI963</t>
  </si>
  <si>
    <t>AI965</t>
  </si>
  <si>
    <t>AI453XAI454</t>
  </si>
  <si>
    <t>Standing Area in acre</t>
  </si>
  <si>
    <t>2019-2020</t>
  </si>
  <si>
    <t>2020-2021</t>
  </si>
  <si>
    <t>Hy.Tinda</t>
  </si>
  <si>
    <t>Total Amount with Service Charge By Company</t>
  </si>
  <si>
    <t>Cost/Kg with all expenses</t>
  </si>
  <si>
    <t>Net Procurment Rate</t>
  </si>
  <si>
    <t xml:space="preserve">Total Amount with Salary and all Expenses </t>
  </si>
  <si>
    <t>Due to Yield loss - We have achieved 100% Area and plant population but there is no success production in low temperature of this variety</t>
  </si>
  <si>
    <t>Due to higher yield increase - Good Climatic Support and Farmer selection</t>
  </si>
  <si>
    <t>Target Vs Achievement 2019-2020</t>
  </si>
  <si>
    <t>Good effort by team.</t>
  </si>
  <si>
    <t>Good Season &amp; Good Management</t>
  </si>
  <si>
    <t>Usable qty %</t>
  </si>
  <si>
    <t>Pollination &amp; seed maturity time rain</t>
  </si>
  <si>
    <t>Good Season</t>
  </si>
  <si>
    <t>First time seed production was at our location</t>
  </si>
  <si>
    <t>High tempature, water sortage &amp; Male supply problem</t>
  </si>
  <si>
    <t xml:space="preserve"> We have achieved 100% Area and farmer but Pollination time main LOCKDOWN.</t>
  </si>
  <si>
    <t>Deepika</t>
  </si>
  <si>
    <t>Regarding QQTC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</si>
</sst>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??_);_(@_)"/>
    <numFmt numFmtId="167" formatCode="_ * #,##0.0_ ;_ * \-#,##0.0_ ;_ * &quot;-&quot;_ ;_ @_ "/>
    <numFmt numFmtId="168" formatCode="_ * #,##0.00_ ;_ * \-#,##0.00_ ;_ * &quot;-&quot;_ ;_ @_ "/>
    <numFmt numFmtId="169" formatCode="_(* #,##0.0_);_(* \(#,##0.0\);_(* &quot;-&quot;??_);_(@_)"/>
    <numFmt numFmtId="170" formatCode="_ * #,##0.000_ ;_ * \-#,##0.000_ ;_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20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70" fontId="0" fillId="0" borderId="0" xfId="0" applyNumberFormat="1"/>
    <xf numFmtId="16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zoomScale="75" zoomScaleNormal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A12" sqref="AA12"/>
    </sheetView>
  </sheetViews>
  <sheetFormatPr defaultRowHeight="15"/>
  <cols>
    <col min="1" max="1" width="4.28515625" customWidth="1"/>
    <col min="2" max="2" width="12.5703125" customWidth="1"/>
    <col min="3" max="3" width="15" customWidth="1"/>
    <col min="4" max="4" width="13.140625" customWidth="1"/>
    <col min="5" max="5" width="9.85546875" customWidth="1"/>
    <col min="6" max="6" width="10.85546875" style="35" bestFit="1" customWidth="1"/>
    <col min="7" max="7" width="12" customWidth="1"/>
    <col min="8" max="8" width="15.28515625" bestFit="1" customWidth="1"/>
    <col min="9" max="9" width="12.140625" customWidth="1"/>
    <col min="10" max="15" width="14.28515625" customWidth="1"/>
    <col min="16" max="16" width="36.5703125" customWidth="1"/>
    <col min="17" max="17" width="26.7109375" customWidth="1"/>
    <col min="18" max="18" width="23.7109375" customWidth="1"/>
    <col min="19" max="19" width="12.85546875" customWidth="1"/>
    <col min="20" max="20" width="23" customWidth="1"/>
    <col min="21" max="21" width="9.85546875" bestFit="1" customWidth="1"/>
    <col min="22" max="22" width="16" customWidth="1"/>
    <col min="23" max="23" width="32.85546875" customWidth="1"/>
    <col min="24" max="24" width="11.5703125" customWidth="1"/>
    <col min="25" max="25" width="17.85546875" customWidth="1"/>
    <col min="26" max="26" width="30.7109375" customWidth="1"/>
    <col min="27" max="27" width="16.42578125" customWidth="1"/>
  </cols>
  <sheetData>
    <row r="1" spans="1:28" ht="26.25">
      <c r="A1" s="51" t="s">
        <v>73</v>
      </c>
      <c r="B1" s="51"/>
      <c r="C1" s="51"/>
      <c r="D1" s="51"/>
      <c r="E1" s="51"/>
    </row>
    <row r="2" spans="1:28" ht="26.25">
      <c r="A2" s="52" t="s">
        <v>83</v>
      </c>
      <c r="B2" s="53"/>
      <c r="C2" s="53"/>
      <c r="D2" s="53"/>
      <c r="E2" s="53"/>
    </row>
    <row r="3" spans="1:28" s="1" customFormat="1" ht="28.9" customHeight="1">
      <c r="A3" s="40" t="s">
        <v>0</v>
      </c>
      <c r="B3" s="40" t="s">
        <v>2</v>
      </c>
      <c r="C3" s="40" t="s">
        <v>1</v>
      </c>
      <c r="D3" s="40" t="s">
        <v>3</v>
      </c>
      <c r="E3" s="40" t="s">
        <v>4</v>
      </c>
      <c r="F3" s="40" t="s">
        <v>18</v>
      </c>
      <c r="G3" s="45" t="s">
        <v>63</v>
      </c>
      <c r="H3" s="40" t="s">
        <v>15</v>
      </c>
      <c r="I3" s="41" t="s">
        <v>13</v>
      </c>
      <c r="J3" s="48" t="s">
        <v>14</v>
      </c>
      <c r="K3" s="49"/>
      <c r="L3" s="50"/>
      <c r="M3" s="41" t="s">
        <v>20</v>
      </c>
      <c r="N3" s="41" t="s">
        <v>16</v>
      </c>
      <c r="O3" s="41" t="s">
        <v>19</v>
      </c>
      <c r="P3" s="39" t="s">
        <v>12</v>
      </c>
      <c r="Q3" s="45" t="s">
        <v>67</v>
      </c>
      <c r="R3" s="45" t="s">
        <v>70</v>
      </c>
      <c r="S3" s="45" t="s">
        <v>69</v>
      </c>
      <c r="T3" s="45" t="s">
        <v>68</v>
      </c>
      <c r="U3" s="39" t="s">
        <v>76</v>
      </c>
      <c r="V3" s="39" t="s">
        <v>17</v>
      </c>
      <c r="W3" s="40" t="s">
        <v>8</v>
      </c>
      <c r="X3" s="43" t="s">
        <v>21</v>
      </c>
      <c r="Y3" s="44" t="s">
        <v>23</v>
      </c>
      <c r="Z3" s="47" t="s">
        <v>7</v>
      </c>
      <c r="AA3" s="43" t="s">
        <v>22</v>
      </c>
    </row>
    <row r="4" spans="1:28" s="1" customFormat="1">
      <c r="A4" s="40"/>
      <c r="B4" s="40"/>
      <c r="C4" s="40"/>
      <c r="D4" s="40"/>
      <c r="E4" s="40"/>
      <c r="F4" s="40"/>
      <c r="G4" s="46"/>
      <c r="H4" s="40"/>
      <c r="I4" s="42"/>
      <c r="J4" s="3" t="s">
        <v>9</v>
      </c>
      <c r="K4" s="3" t="s">
        <v>10</v>
      </c>
      <c r="L4" s="3" t="s">
        <v>11</v>
      </c>
      <c r="M4" s="42"/>
      <c r="N4" s="42"/>
      <c r="O4" s="42"/>
      <c r="P4" s="39"/>
      <c r="Q4" s="46"/>
      <c r="R4" s="46"/>
      <c r="S4" s="46"/>
      <c r="T4" s="46"/>
      <c r="U4" s="39"/>
      <c r="V4" s="39"/>
      <c r="W4" s="40"/>
      <c r="X4" s="43"/>
      <c r="Y4" s="44"/>
      <c r="Z4" s="47"/>
      <c r="AA4" s="43"/>
    </row>
    <row r="5" spans="1:28" ht="47.45" customHeight="1">
      <c r="A5" s="2">
        <v>1</v>
      </c>
      <c r="B5" s="17" t="s">
        <v>64</v>
      </c>
      <c r="C5" s="18" t="s">
        <v>5</v>
      </c>
      <c r="D5" s="18" t="s">
        <v>43</v>
      </c>
      <c r="E5" s="18" t="s">
        <v>82</v>
      </c>
      <c r="F5" s="19">
        <v>22000</v>
      </c>
      <c r="G5" s="20">
        <v>146</v>
      </c>
      <c r="H5" s="20">
        <v>24625.42</v>
      </c>
      <c r="I5" s="20">
        <v>23982.52</v>
      </c>
      <c r="J5" s="21">
        <v>481.8</v>
      </c>
      <c r="K5" s="21">
        <v>161.1</v>
      </c>
      <c r="L5" s="22">
        <f t="shared" ref="L5:L12" si="0">J5+K5</f>
        <v>642.9</v>
      </c>
      <c r="M5" s="22">
        <f>L5*100/H5</f>
        <v>2.6107168933565399</v>
      </c>
      <c r="N5" s="23">
        <f>I5-P5</f>
        <v>2195.3199999999997</v>
      </c>
      <c r="O5" s="22">
        <f>N5*100/I5</f>
        <v>9.1538337088846369</v>
      </c>
      <c r="P5" s="23">
        <v>21787.200000000001</v>
      </c>
      <c r="Q5" s="24">
        <v>8141714.4400000004</v>
      </c>
      <c r="R5" s="23">
        <f>P5*T5</f>
        <v>653398.12800000003</v>
      </c>
      <c r="S5" s="23">
        <f>Q5/P5</f>
        <v>373.69255526180513</v>
      </c>
      <c r="T5" s="23">
        <v>29.99</v>
      </c>
      <c r="U5" s="22">
        <f>P5*100/F5</f>
        <v>99.032727272727271</v>
      </c>
      <c r="V5" s="23">
        <f t="shared" ref="V5:V12" si="1">P5-F5</f>
        <v>-212.79999999999927</v>
      </c>
      <c r="W5" s="25" t="s">
        <v>77</v>
      </c>
      <c r="X5" s="26">
        <f>T5+S5</f>
        <v>403.68255526180513</v>
      </c>
      <c r="Y5" s="25">
        <v>137</v>
      </c>
      <c r="Z5" s="25" t="s">
        <v>74</v>
      </c>
      <c r="AA5" s="25">
        <v>99.03</v>
      </c>
      <c r="AB5" s="38"/>
    </row>
    <row r="6" spans="1:28" ht="47.45" customHeight="1">
      <c r="A6" s="2">
        <v>2</v>
      </c>
      <c r="B6" s="17" t="s">
        <v>64</v>
      </c>
      <c r="C6" s="18" t="s">
        <v>5</v>
      </c>
      <c r="D6" s="18" t="s">
        <v>44</v>
      </c>
      <c r="E6" s="18" t="s">
        <v>6</v>
      </c>
      <c r="F6" s="27">
        <v>7000</v>
      </c>
      <c r="G6" s="28">
        <v>45</v>
      </c>
      <c r="H6" s="28">
        <v>8057.2</v>
      </c>
      <c r="I6" s="20">
        <v>8015.3</v>
      </c>
      <c r="J6" s="29">
        <v>0</v>
      </c>
      <c r="K6" s="32">
        <v>41.9</v>
      </c>
      <c r="L6" s="22">
        <f t="shared" si="0"/>
        <v>41.9</v>
      </c>
      <c r="M6" s="22">
        <f t="shared" ref="M6:M12" si="2">L6*100/H6</f>
        <v>0.52003177282430624</v>
      </c>
      <c r="N6" s="23">
        <f t="shared" ref="N6:N12" si="3">I6-P6</f>
        <v>1226.8000000000002</v>
      </c>
      <c r="O6" s="22">
        <f t="shared" ref="O6:O12" si="4">N6*100/I6</f>
        <v>15.305727795590935</v>
      </c>
      <c r="P6" s="23">
        <v>6788.5</v>
      </c>
      <c r="Q6" s="24">
        <v>2756283</v>
      </c>
      <c r="R6" s="23">
        <f>P6*T6</f>
        <v>203587.11499999999</v>
      </c>
      <c r="S6" s="23">
        <f t="shared" ref="S6:S12" si="5">Q6/P6</f>
        <v>406.0223908079841</v>
      </c>
      <c r="T6" s="23">
        <v>29.99</v>
      </c>
      <c r="U6" s="22">
        <f t="shared" ref="U6:U12" si="6">P6*100/F6</f>
        <v>96.978571428571428</v>
      </c>
      <c r="V6" s="23">
        <f t="shared" si="1"/>
        <v>-211.5</v>
      </c>
      <c r="W6" s="25" t="s">
        <v>77</v>
      </c>
      <c r="X6" s="26">
        <f t="shared" ref="X6:X12" si="7">T6+S6</f>
        <v>436.0123908079841</v>
      </c>
      <c r="Y6" s="25">
        <v>137</v>
      </c>
      <c r="Z6" s="25" t="s">
        <v>74</v>
      </c>
      <c r="AA6" s="25">
        <v>113.14</v>
      </c>
    </row>
    <row r="7" spans="1:28" ht="47.45" customHeight="1">
      <c r="A7" s="2">
        <v>3</v>
      </c>
      <c r="B7" s="17" t="s">
        <v>64</v>
      </c>
      <c r="C7" s="30" t="s">
        <v>34</v>
      </c>
      <c r="D7" s="18" t="s">
        <v>35</v>
      </c>
      <c r="E7" s="30" t="s">
        <v>24</v>
      </c>
      <c r="F7" s="27">
        <v>180000</v>
      </c>
      <c r="G7" s="28">
        <v>681.7</v>
      </c>
      <c r="H7" s="28">
        <v>241589.4</v>
      </c>
      <c r="I7" s="28">
        <v>228130.4</v>
      </c>
      <c r="J7" s="29">
        <v>13459</v>
      </c>
      <c r="K7" s="23">
        <v>0</v>
      </c>
      <c r="L7" s="22">
        <f t="shared" si="0"/>
        <v>13459</v>
      </c>
      <c r="M7" s="22">
        <f t="shared" si="2"/>
        <v>5.5710225696988367</v>
      </c>
      <c r="N7" s="23">
        <f t="shared" si="3"/>
        <v>23474.399999999994</v>
      </c>
      <c r="O7" s="22">
        <f t="shared" si="4"/>
        <v>10.289904370482844</v>
      </c>
      <c r="P7" s="23">
        <v>204656</v>
      </c>
      <c r="Q7" s="24">
        <v>15249348.4</v>
      </c>
      <c r="R7" s="23">
        <f>P7*T7</f>
        <v>1449905.8976</v>
      </c>
      <c r="S7" s="23">
        <f t="shared" si="5"/>
        <v>74.512100304901892</v>
      </c>
      <c r="T7" s="23">
        <v>7.0846</v>
      </c>
      <c r="U7" s="22">
        <f>P7*100/F7</f>
        <v>113.69777777777777</v>
      </c>
      <c r="V7" s="23">
        <f t="shared" si="1"/>
        <v>24656</v>
      </c>
      <c r="W7" s="25" t="s">
        <v>78</v>
      </c>
      <c r="X7" s="26">
        <f t="shared" si="7"/>
        <v>81.596700304901887</v>
      </c>
      <c r="Y7" s="25">
        <v>153</v>
      </c>
      <c r="Z7" s="25" t="s">
        <v>75</v>
      </c>
      <c r="AA7" s="25">
        <v>113.7</v>
      </c>
    </row>
    <row r="8" spans="1:28" ht="47.45" customHeight="1">
      <c r="A8" s="2">
        <v>4</v>
      </c>
      <c r="B8" s="17" t="s">
        <v>64</v>
      </c>
      <c r="C8" s="30" t="s">
        <v>34</v>
      </c>
      <c r="D8" s="18" t="s">
        <v>36</v>
      </c>
      <c r="E8" s="30" t="s">
        <v>25</v>
      </c>
      <c r="F8" s="27">
        <v>80000</v>
      </c>
      <c r="G8" s="28">
        <v>405.7</v>
      </c>
      <c r="H8" s="28">
        <v>102771.9</v>
      </c>
      <c r="I8" s="28">
        <v>102771.9</v>
      </c>
      <c r="J8" s="23">
        <v>0</v>
      </c>
      <c r="K8" s="23">
        <v>0</v>
      </c>
      <c r="L8" s="22">
        <f t="shared" si="0"/>
        <v>0</v>
      </c>
      <c r="M8" s="22">
        <f>L8*100/H8</f>
        <v>0</v>
      </c>
      <c r="N8" s="23">
        <f t="shared" si="3"/>
        <v>8776.8999999999942</v>
      </c>
      <c r="O8" s="22">
        <f t="shared" si="4"/>
        <v>8.5401748921640976</v>
      </c>
      <c r="P8" s="23">
        <v>93995</v>
      </c>
      <c r="Q8" s="24">
        <v>7248504.9000000004</v>
      </c>
      <c r="R8" s="23">
        <f>P8*T8</f>
        <v>665916.97699999996</v>
      </c>
      <c r="S8" s="23">
        <f t="shared" si="5"/>
        <v>77.11585616256184</v>
      </c>
      <c r="T8" s="23">
        <v>7.0846</v>
      </c>
      <c r="U8" s="22">
        <f t="shared" si="6"/>
        <v>117.49375000000001</v>
      </c>
      <c r="V8" s="23">
        <f t="shared" si="1"/>
        <v>13995</v>
      </c>
      <c r="W8" s="25" t="s">
        <v>78</v>
      </c>
      <c r="X8" s="26">
        <f t="shared" si="7"/>
        <v>84.200456162561835</v>
      </c>
      <c r="Y8" s="25">
        <v>153</v>
      </c>
      <c r="Z8" s="25" t="s">
        <v>75</v>
      </c>
      <c r="AA8" s="25">
        <v>117.49</v>
      </c>
    </row>
    <row r="9" spans="1:28" ht="47.45" customHeight="1">
      <c r="A9" s="2">
        <v>5</v>
      </c>
      <c r="B9" s="17" t="s">
        <v>64</v>
      </c>
      <c r="C9" s="18" t="s">
        <v>30</v>
      </c>
      <c r="D9" s="18" t="s">
        <v>37</v>
      </c>
      <c r="E9" s="31" t="s">
        <v>26</v>
      </c>
      <c r="F9" s="27">
        <v>75</v>
      </c>
      <c r="G9" s="9">
        <v>1.75</v>
      </c>
      <c r="H9" s="28">
        <v>126.45</v>
      </c>
      <c r="I9" s="28">
        <v>126.45</v>
      </c>
      <c r="J9" s="23">
        <v>0</v>
      </c>
      <c r="K9" s="23">
        <v>0</v>
      </c>
      <c r="L9" s="22">
        <f t="shared" si="0"/>
        <v>0</v>
      </c>
      <c r="M9" s="22">
        <f t="shared" si="2"/>
        <v>0</v>
      </c>
      <c r="N9" s="23">
        <f t="shared" si="3"/>
        <v>4.0600000000000023</v>
      </c>
      <c r="O9" s="22">
        <f t="shared" si="4"/>
        <v>3.2107552392249916</v>
      </c>
      <c r="P9" s="23">
        <v>122.39</v>
      </c>
      <c r="Q9" s="23">
        <v>881208</v>
      </c>
      <c r="R9" s="24">
        <f>P9*2129.56</f>
        <v>260636.84839999999</v>
      </c>
      <c r="S9" s="23">
        <f>Q9/P9</f>
        <v>7200</v>
      </c>
      <c r="T9" s="23">
        <v>2129.5700000000002</v>
      </c>
      <c r="U9" s="22">
        <f t="shared" si="6"/>
        <v>163.18666666666667</v>
      </c>
      <c r="V9" s="23">
        <f t="shared" si="1"/>
        <v>47.39</v>
      </c>
      <c r="W9" s="17" t="s">
        <v>72</v>
      </c>
      <c r="X9" s="26">
        <f t="shared" si="7"/>
        <v>9329.57</v>
      </c>
      <c r="Y9" s="25">
        <v>221</v>
      </c>
      <c r="Z9" s="17" t="s">
        <v>79</v>
      </c>
      <c r="AA9" s="25">
        <v>100</v>
      </c>
    </row>
    <row r="10" spans="1:28" ht="47.45" customHeight="1">
      <c r="A10" s="2">
        <v>6</v>
      </c>
      <c r="B10" s="17" t="s">
        <v>64</v>
      </c>
      <c r="C10" s="18" t="s">
        <v>30</v>
      </c>
      <c r="D10" s="18" t="s">
        <v>38</v>
      </c>
      <c r="E10" s="31" t="s">
        <v>27</v>
      </c>
      <c r="F10" s="27">
        <v>75</v>
      </c>
      <c r="G10" s="9">
        <v>2</v>
      </c>
      <c r="H10" s="28">
        <v>44.89</v>
      </c>
      <c r="I10" s="20">
        <v>34.18</v>
      </c>
      <c r="J10" s="32">
        <v>9.1</v>
      </c>
      <c r="K10" s="23">
        <v>1.61</v>
      </c>
      <c r="L10" s="22">
        <f t="shared" si="0"/>
        <v>10.709999999999999</v>
      </c>
      <c r="M10" s="22">
        <f t="shared" si="2"/>
        <v>23.858320338605481</v>
      </c>
      <c r="N10" s="23">
        <f t="shared" si="3"/>
        <v>1.7800000000000011</v>
      </c>
      <c r="O10" s="22">
        <f t="shared" si="4"/>
        <v>5.2077238150965508</v>
      </c>
      <c r="P10" s="23">
        <v>32.4</v>
      </c>
      <c r="Q10" s="23">
        <v>411480</v>
      </c>
      <c r="R10" s="24">
        <f>P10*2129.56</f>
        <v>68997.743999999992</v>
      </c>
      <c r="S10" s="23">
        <f t="shared" si="5"/>
        <v>12700</v>
      </c>
      <c r="T10" s="23">
        <v>2129.5700000000002</v>
      </c>
      <c r="U10" s="22">
        <f t="shared" si="6"/>
        <v>43.2</v>
      </c>
      <c r="V10" s="23">
        <f t="shared" si="1"/>
        <v>-42.6</v>
      </c>
      <c r="W10" s="17" t="s">
        <v>71</v>
      </c>
      <c r="X10" s="26">
        <f t="shared" si="7"/>
        <v>14829.57</v>
      </c>
      <c r="Y10" s="25">
        <v>221</v>
      </c>
      <c r="Z10" s="17" t="s">
        <v>79</v>
      </c>
      <c r="AA10" s="25">
        <v>100</v>
      </c>
    </row>
    <row r="11" spans="1:28" ht="47.45" customHeight="1">
      <c r="A11" s="2">
        <v>7</v>
      </c>
      <c r="B11" s="17" t="s">
        <v>64</v>
      </c>
      <c r="C11" s="18" t="s">
        <v>30</v>
      </c>
      <c r="D11" s="18" t="s">
        <v>39</v>
      </c>
      <c r="E11" s="31" t="s">
        <v>28</v>
      </c>
      <c r="F11" s="27">
        <v>25</v>
      </c>
      <c r="G11" s="9">
        <v>0.5</v>
      </c>
      <c r="H11" s="28">
        <v>37.42</v>
      </c>
      <c r="I11" s="20">
        <v>33.39</v>
      </c>
      <c r="J11" s="23">
        <v>0</v>
      </c>
      <c r="K11" s="23">
        <v>4.03</v>
      </c>
      <c r="L11" s="22">
        <f t="shared" si="0"/>
        <v>4.03</v>
      </c>
      <c r="M11" s="22">
        <f t="shared" si="2"/>
        <v>10.769641902725814</v>
      </c>
      <c r="N11" s="23">
        <f t="shared" si="3"/>
        <v>0.89000000000000057</v>
      </c>
      <c r="O11" s="22">
        <f t="shared" si="4"/>
        <v>2.6654687032045539</v>
      </c>
      <c r="P11" s="23">
        <v>32.5</v>
      </c>
      <c r="Q11" s="23">
        <v>266500</v>
      </c>
      <c r="R11" s="24">
        <f t="shared" ref="R11" si="8">P11*2129.56</f>
        <v>69210.7</v>
      </c>
      <c r="S11" s="23">
        <f t="shared" si="5"/>
        <v>8200</v>
      </c>
      <c r="T11" s="23">
        <v>2129.5700000000002</v>
      </c>
      <c r="U11" s="22">
        <f t="shared" si="6"/>
        <v>130</v>
      </c>
      <c r="V11" s="23">
        <f t="shared" si="1"/>
        <v>7.5</v>
      </c>
      <c r="W11" s="17" t="s">
        <v>72</v>
      </c>
      <c r="X11" s="26">
        <f t="shared" si="7"/>
        <v>10329.57</v>
      </c>
      <c r="Y11" s="25">
        <v>221</v>
      </c>
      <c r="Z11" s="17" t="s">
        <v>79</v>
      </c>
      <c r="AA11" s="25">
        <v>100</v>
      </c>
    </row>
    <row r="12" spans="1:28" ht="47.45" customHeight="1">
      <c r="A12" s="2">
        <v>8</v>
      </c>
      <c r="B12" s="17" t="s">
        <v>64</v>
      </c>
      <c r="C12" s="18" t="s">
        <v>29</v>
      </c>
      <c r="D12" s="18" t="s">
        <v>40</v>
      </c>
      <c r="E12" s="30" t="s">
        <v>29</v>
      </c>
      <c r="F12" s="27">
        <v>1200</v>
      </c>
      <c r="G12" s="28">
        <v>12.19</v>
      </c>
      <c r="H12" s="28">
        <v>1025.25</v>
      </c>
      <c r="I12" s="28">
        <v>1025.25</v>
      </c>
      <c r="J12" s="23">
        <v>0</v>
      </c>
      <c r="K12" s="23">
        <v>0</v>
      </c>
      <c r="L12" s="22">
        <f t="shared" si="0"/>
        <v>0</v>
      </c>
      <c r="M12" s="22">
        <f t="shared" si="2"/>
        <v>0</v>
      </c>
      <c r="N12" s="23">
        <f t="shared" si="3"/>
        <v>28.850000000000023</v>
      </c>
      <c r="O12" s="22">
        <f t="shared" si="4"/>
        <v>2.8139478176054644</v>
      </c>
      <c r="P12" s="23">
        <v>996.4</v>
      </c>
      <c r="Q12" s="23">
        <v>986436</v>
      </c>
      <c r="R12" s="23">
        <f>P12*T12</f>
        <v>395849.79199999996</v>
      </c>
      <c r="S12" s="23">
        <f t="shared" si="5"/>
        <v>990</v>
      </c>
      <c r="T12" s="23">
        <v>397.28</v>
      </c>
      <c r="U12" s="22">
        <f t="shared" si="6"/>
        <v>83.033333333333331</v>
      </c>
      <c r="V12" s="23">
        <f t="shared" si="1"/>
        <v>-203.60000000000002</v>
      </c>
      <c r="W12" s="17" t="s">
        <v>80</v>
      </c>
      <c r="X12" s="26">
        <f t="shared" si="7"/>
        <v>1387.28</v>
      </c>
      <c r="Y12" s="25">
        <v>111</v>
      </c>
      <c r="Z12" s="25" t="s">
        <v>81</v>
      </c>
      <c r="AA12" s="25">
        <v>95</v>
      </c>
    </row>
    <row r="13" spans="1:28" ht="47.45" customHeight="1">
      <c r="A13" s="2">
        <v>9</v>
      </c>
      <c r="B13" s="25" t="s">
        <v>65</v>
      </c>
      <c r="C13" s="30" t="s">
        <v>34</v>
      </c>
      <c r="D13" s="30" t="s">
        <v>41</v>
      </c>
      <c r="E13" s="13" t="s">
        <v>31</v>
      </c>
      <c r="F13" s="11">
        <v>20000</v>
      </c>
      <c r="G13" s="12">
        <v>88.56</v>
      </c>
      <c r="H13" s="28">
        <v>36695.5</v>
      </c>
      <c r="I13" s="28">
        <v>36695.5</v>
      </c>
      <c r="J13" s="23">
        <v>0</v>
      </c>
      <c r="K13" s="23">
        <v>0</v>
      </c>
      <c r="L13" s="22">
        <f t="shared" ref="L13:L16" si="9">J13+K13</f>
        <v>0</v>
      </c>
      <c r="M13" s="22">
        <f t="shared" ref="M13:M14" si="10">L13*100/H13</f>
        <v>0</v>
      </c>
      <c r="N13" s="23">
        <v>0</v>
      </c>
      <c r="O13" s="22">
        <f t="shared" ref="O13" si="11">N13*100/I13</f>
        <v>0</v>
      </c>
      <c r="P13" s="23">
        <v>0</v>
      </c>
      <c r="Q13" s="23"/>
      <c r="R13" s="23"/>
      <c r="S13" s="23"/>
      <c r="T13" s="23"/>
      <c r="U13" s="22">
        <f t="shared" ref="U13:U16" si="12">P13*100/F13</f>
        <v>0</v>
      </c>
      <c r="V13" s="23">
        <v>0</v>
      </c>
      <c r="W13" s="17"/>
      <c r="X13" s="25"/>
      <c r="Y13" s="25">
        <v>156</v>
      </c>
      <c r="Z13" s="17"/>
      <c r="AA13" s="25"/>
    </row>
    <row r="14" spans="1:28" ht="47.45" customHeight="1">
      <c r="A14" s="2">
        <v>10</v>
      </c>
      <c r="B14" s="25" t="s">
        <v>65</v>
      </c>
      <c r="C14" s="34" t="s">
        <v>32</v>
      </c>
      <c r="D14" s="30" t="s">
        <v>42</v>
      </c>
      <c r="E14" s="13" t="s">
        <v>33</v>
      </c>
      <c r="F14" s="14">
        <v>6500</v>
      </c>
      <c r="G14" s="12">
        <v>21.14</v>
      </c>
      <c r="H14" s="28">
        <v>4383.57</v>
      </c>
      <c r="I14" s="28">
        <v>0</v>
      </c>
      <c r="J14" s="23">
        <v>0</v>
      </c>
      <c r="K14" s="23">
        <v>0</v>
      </c>
      <c r="L14" s="22">
        <f t="shared" si="9"/>
        <v>0</v>
      </c>
      <c r="M14" s="22">
        <f t="shared" si="10"/>
        <v>0</v>
      </c>
      <c r="N14" s="23">
        <v>0</v>
      </c>
      <c r="O14" s="22">
        <v>0</v>
      </c>
      <c r="P14" s="23">
        <v>0</v>
      </c>
      <c r="Q14" s="23"/>
      <c r="R14" s="23"/>
      <c r="S14" s="23"/>
      <c r="T14" s="23"/>
      <c r="U14" s="22">
        <f t="shared" si="12"/>
        <v>0</v>
      </c>
      <c r="V14" s="23">
        <v>0</v>
      </c>
      <c r="W14" s="17"/>
      <c r="X14" s="25"/>
      <c r="Y14" s="25">
        <v>125</v>
      </c>
      <c r="Z14" s="17"/>
      <c r="AA14" s="25"/>
    </row>
    <row r="15" spans="1:28" ht="47.45" customHeight="1">
      <c r="A15" s="2">
        <v>11</v>
      </c>
      <c r="B15" s="25" t="s">
        <v>65</v>
      </c>
      <c r="C15" s="10" t="s">
        <v>45</v>
      </c>
      <c r="D15" s="4" t="s">
        <v>54</v>
      </c>
      <c r="E15" s="4" t="s">
        <v>47</v>
      </c>
      <c r="F15" s="4">
        <v>400</v>
      </c>
      <c r="G15" s="12">
        <v>4.05</v>
      </c>
      <c r="H15" s="28">
        <v>0</v>
      </c>
      <c r="I15" s="28">
        <v>0</v>
      </c>
      <c r="J15" s="23">
        <v>0</v>
      </c>
      <c r="K15" s="23">
        <v>0</v>
      </c>
      <c r="L15" s="22">
        <f t="shared" si="9"/>
        <v>0</v>
      </c>
      <c r="M15" s="22">
        <v>0</v>
      </c>
      <c r="N15" s="23">
        <v>0</v>
      </c>
      <c r="O15" s="22">
        <v>0</v>
      </c>
      <c r="P15" s="23">
        <v>0</v>
      </c>
      <c r="Q15" s="23"/>
      <c r="R15" s="23"/>
      <c r="S15" s="23"/>
      <c r="T15" s="23"/>
      <c r="U15" s="22">
        <f t="shared" si="12"/>
        <v>0</v>
      </c>
      <c r="V15" s="23">
        <v>0</v>
      </c>
      <c r="W15" s="25"/>
      <c r="X15" s="25"/>
      <c r="Y15" s="25"/>
      <c r="Z15" s="25"/>
      <c r="AA15" s="25"/>
    </row>
    <row r="16" spans="1:28" ht="47.45" customHeight="1">
      <c r="A16" s="2">
        <v>12</v>
      </c>
      <c r="B16" s="25" t="s">
        <v>65</v>
      </c>
      <c r="C16" s="8" t="s">
        <v>45</v>
      </c>
      <c r="D16" s="5" t="s">
        <v>62</v>
      </c>
      <c r="E16" s="5" t="s">
        <v>48</v>
      </c>
      <c r="F16" s="5">
        <v>600</v>
      </c>
      <c r="G16" s="15">
        <v>5.4</v>
      </c>
      <c r="H16" s="28">
        <v>0</v>
      </c>
      <c r="I16" s="28">
        <v>0</v>
      </c>
      <c r="J16" s="23">
        <v>0</v>
      </c>
      <c r="K16" s="23">
        <v>0</v>
      </c>
      <c r="L16" s="22">
        <f t="shared" si="9"/>
        <v>0</v>
      </c>
      <c r="M16" s="22">
        <v>0</v>
      </c>
      <c r="N16" s="23">
        <v>0</v>
      </c>
      <c r="O16" s="22">
        <v>0</v>
      </c>
      <c r="P16" s="23">
        <v>0</v>
      </c>
      <c r="Q16" s="23"/>
      <c r="R16" s="23"/>
      <c r="S16" s="23"/>
      <c r="T16" s="23"/>
      <c r="U16" s="22">
        <f t="shared" si="12"/>
        <v>0</v>
      </c>
      <c r="V16" s="23">
        <v>0</v>
      </c>
      <c r="W16" s="25"/>
      <c r="X16" s="25"/>
      <c r="Y16" s="25"/>
      <c r="Z16" s="25"/>
      <c r="AA16" s="25"/>
    </row>
    <row r="17" spans="1:27" ht="47.45" customHeight="1">
      <c r="A17" s="2">
        <v>13</v>
      </c>
      <c r="B17" s="25" t="s">
        <v>65</v>
      </c>
      <c r="C17" s="8" t="s">
        <v>46</v>
      </c>
      <c r="D17" s="5" t="s">
        <v>55</v>
      </c>
      <c r="E17" s="5" t="s">
        <v>49</v>
      </c>
      <c r="F17" s="5">
        <v>400</v>
      </c>
      <c r="G17" s="16">
        <v>7.5</v>
      </c>
      <c r="H17" s="28">
        <v>0</v>
      </c>
      <c r="I17" s="28">
        <v>0</v>
      </c>
      <c r="J17" s="23">
        <v>0</v>
      </c>
      <c r="K17" s="23">
        <v>0</v>
      </c>
      <c r="L17" s="22">
        <f t="shared" ref="L17:L24" si="13">J17+K17</f>
        <v>0</v>
      </c>
      <c r="M17" s="22">
        <v>0</v>
      </c>
      <c r="N17" s="23">
        <v>0</v>
      </c>
      <c r="O17" s="22">
        <v>0</v>
      </c>
      <c r="P17" s="23">
        <v>0</v>
      </c>
      <c r="Q17" s="23"/>
      <c r="R17" s="23"/>
      <c r="S17" s="23"/>
      <c r="T17" s="23"/>
      <c r="U17" s="22">
        <f t="shared" ref="U17:U24" si="14">P17*100/F17</f>
        <v>0</v>
      </c>
      <c r="V17" s="23">
        <v>0</v>
      </c>
      <c r="W17" s="25"/>
      <c r="X17" s="25"/>
      <c r="Y17" s="25"/>
      <c r="Z17" s="25"/>
      <c r="AA17" s="25"/>
    </row>
    <row r="18" spans="1:27" ht="47.45" customHeight="1">
      <c r="A18" s="2">
        <v>14</v>
      </c>
      <c r="B18" s="25" t="s">
        <v>65</v>
      </c>
      <c r="C18" s="8" t="s">
        <v>46</v>
      </c>
      <c r="D18" s="5" t="s">
        <v>56</v>
      </c>
      <c r="E18" s="5" t="s">
        <v>50</v>
      </c>
      <c r="F18" s="5">
        <v>200</v>
      </c>
      <c r="G18" s="16">
        <v>2.96</v>
      </c>
      <c r="H18" s="28">
        <v>0</v>
      </c>
      <c r="I18" s="28">
        <v>0</v>
      </c>
      <c r="J18" s="23">
        <v>0</v>
      </c>
      <c r="K18" s="23">
        <v>0</v>
      </c>
      <c r="L18" s="22">
        <f t="shared" si="13"/>
        <v>0</v>
      </c>
      <c r="M18" s="22">
        <v>0</v>
      </c>
      <c r="N18" s="23">
        <v>0</v>
      </c>
      <c r="O18" s="22">
        <v>0</v>
      </c>
      <c r="P18" s="23">
        <v>0</v>
      </c>
      <c r="Q18" s="23"/>
      <c r="R18" s="23"/>
      <c r="S18" s="23"/>
      <c r="T18" s="23"/>
      <c r="U18" s="22">
        <f t="shared" si="14"/>
        <v>0</v>
      </c>
      <c r="V18" s="23">
        <v>0</v>
      </c>
      <c r="W18" s="25"/>
      <c r="X18" s="25"/>
      <c r="Y18" s="25"/>
      <c r="Z18" s="25"/>
      <c r="AA18" s="25"/>
    </row>
    <row r="19" spans="1:27" ht="47.45" customHeight="1">
      <c r="A19" s="2">
        <v>15</v>
      </c>
      <c r="B19" s="25" t="s">
        <v>65</v>
      </c>
      <c r="C19" s="8" t="s">
        <v>46</v>
      </c>
      <c r="D19" s="6" t="s">
        <v>57</v>
      </c>
      <c r="E19" s="7" t="s">
        <v>51</v>
      </c>
      <c r="F19" s="5">
        <v>25</v>
      </c>
      <c r="G19" s="16">
        <v>0.32</v>
      </c>
      <c r="H19" s="28">
        <v>0</v>
      </c>
      <c r="I19" s="28">
        <v>0</v>
      </c>
      <c r="J19" s="23">
        <v>0</v>
      </c>
      <c r="K19" s="23">
        <v>0</v>
      </c>
      <c r="L19" s="22">
        <f t="shared" si="13"/>
        <v>0</v>
      </c>
      <c r="M19" s="22">
        <v>0</v>
      </c>
      <c r="N19" s="23">
        <v>0</v>
      </c>
      <c r="O19" s="22">
        <v>0</v>
      </c>
      <c r="P19" s="23">
        <v>0</v>
      </c>
      <c r="Q19" s="23"/>
      <c r="R19" s="23"/>
      <c r="S19" s="23"/>
      <c r="T19" s="23"/>
      <c r="U19" s="22">
        <f t="shared" si="14"/>
        <v>0</v>
      </c>
      <c r="V19" s="23">
        <v>0</v>
      </c>
      <c r="W19" s="25"/>
      <c r="X19" s="25"/>
      <c r="Y19" s="25"/>
      <c r="Z19" s="25"/>
      <c r="AA19" s="25"/>
    </row>
    <row r="20" spans="1:27" ht="47.45" customHeight="1">
      <c r="A20" s="2">
        <v>16</v>
      </c>
      <c r="B20" s="25" t="s">
        <v>65</v>
      </c>
      <c r="C20" s="8" t="s">
        <v>46</v>
      </c>
      <c r="D20" s="5" t="s">
        <v>58</v>
      </c>
      <c r="E20" s="5" t="s">
        <v>52</v>
      </c>
      <c r="F20" s="5">
        <v>10</v>
      </c>
      <c r="G20" s="15">
        <v>0.73</v>
      </c>
      <c r="H20" s="28">
        <v>0</v>
      </c>
      <c r="I20" s="28">
        <v>0</v>
      </c>
      <c r="J20" s="23">
        <v>0</v>
      </c>
      <c r="K20" s="23">
        <v>0</v>
      </c>
      <c r="L20" s="22">
        <f t="shared" si="13"/>
        <v>0</v>
      </c>
      <c r="M20" s="22">
        <v>0</v>
      </c>
      <c r="N20" s="23">
        <v>0</v>
      </c>
      <c r="O20" s="22">
        <v>0</v>
      </c>
      <c r="P20" s="23">
        <v>0</v>
      </c>
      <c r="Q20" s="23"/>
      <c r="R20" s="23"/>
      <c r="S20" s="23"/>
      <c r="T20" s="23"/>
      <c r="U20" s="22">
        <f t="shared" si="14"/>
        <v>0</v>
      </c>
      <c r="V20" s="23">
        <v>0</v>
      </c>
      <c r="W20" s="25"/>
      <c r="X20" s="25"/>
      <c r="Y20" s="25"/>
      <c r="Z20" s="25"/>
      <c r="AA20" s="25"/>
    </row>
    <row r="21" spans="1:27" ht="47.45" customHeight="1">
      <c r="A21" s="2">
        <v>17</v>
      </c>
      <c r="B21" s="25" t="s">
        <v>65</v>
      </c>
      <c r="C21" s="8" t="s">
        <v>46</v>
      </c>
      <c r="D21" s="6" t="s">
        <v>59</v>
      </c>
      <c r="E21" s="7" t="s">
        <v>53</v>
      </c>
      <c r="F21" s="5">
        <v>25</v>
      </c>
      <c r="G21" s="16">
        <v>0.32</v>
      </c>
      <c r="H21" s="28">
        <v>0</v>
      </c>
      <c r="I21" s="28">
        <v>0</v>
      </c>
      <c r="J21" s="23">
        <v>0</v>
      </c>
      <c r="K21" s="23">
        <v>0</v>
      </c>
      <c r="L21" s="22">
        <f t="shared" si="13"/>
        <v>0</v>
      </c>
      <c r="M21" s="22">
        <v>0</v>
      </c>
      <c r="N21" s="23">
        <v>0</v>
      </c>
      <c r="O21" s="22">
        <v>0</v>
      </c>
      <c r="P21" s="23">
        <v>0</v>
      </c>
      <c r="Q21" s="23"/>
      <c r="R21" s="23"/>
      <c r="S21" s="23"/>
      <c r="T21" s="23"/>
      <c r="U21" s="22">
        <f t="shared" si="14"/>
        <v>0</v>
      </c>
      <c r="V21" s="23">
        <v>0</v>
      </c>
      <c r="W21" s="25"/>
      <c r="X21" s="25"/>
      <c r="Y21" s="25"/>
      <c r="Z21" s="25"/>
      <c r="AA21" s="25"/>
    </row>
    <row r="22" spans="1:27" ht="47.45" customHeight="1">
      <c r="A22" s="2">
        <v>18</v>
      </c>
      <c r="B22" s="25" t="s">
        <v>65</v>
      </c>
      <c r="C22" s="8" t="s">
        <v>46</v>
      </c>
      <c r="D22" s="7" t="s">
        <v>60</v>
      </c>
      <c r="E22" s="7" t="s">
        <v>53</v>
      </c>
      <c r="F22" s="5">
        <v>12</v>
      </c>
      <c r="G22" s="16">
        <v>0.51</v>
      </c>
      <c r="H22" s="28">
        <v>0</v>
      </c>
      <c r="I22" s="28">
        <v>0</v>
      </c>
      <c r="J22" s="23">
        <v>0</v>
      </c>
      <c r="K22" s="23">
        <v>0</v>
      </c>
      <c r="L22" s="22">
        <f t="shared" si="13"/>
        <v>0</v>
      </c>
      <c r="M22" s="22">
        <v>0</v>
      </c>
      <c r="N22" s="23">
        <v>0</v>
      </c>
      <c r="O22" s="22">
        <v>0</v>
      </c>
      <c r="P22" s="23">
        <v>0</v>
      </c>
      <c r="Q22" s="23"/>
      <c r="R22" s="23"/>
      <c r="S22" s="23"/>
      <c r="T22" s="23"/>
      <c r="U22" s="22">
        <f t="shared" si="14"/>
        <v>0</v>
      </c>
      <c r="V22" s="23">
        <v>0</v>
      </c>
      <c r="W22" s="25"/>
      <c r="X22" s="25"/>
      <c r="Y22" s="25"/>
      <c r="Z22" s="25"/>
      <c r="AA22" s="25"/>
    </row>
    <row r="23" spans="1:27" ht="47.45" customHeight="1">
      <c r="A23" s="2">
        <v>19</v>
      </c>
      <c r="B23" s="25" t="s">
        <v>65</v>
      </c>
      <c r="C23" s="8" t="s">
        <v>46</v>
      </c>
      <c r="D23" s="6" t="s">
        <v>61</v>
      </c>
      <c r="E23" s="7" t="s">
        <v>53</v>
      </c>
      <c r="F23" s="5">
        <v>12</v>
      </c>
      <c r="G23" s="16">
        <v>0.41</v>
      </c>
      <c r="H23" s="33">
        <v>0</v>
      </c>
      <c r="I23" s="28">
        <v>0</v>
      </c>
      <c r="J23" s="23">
        <v>0</v>
      </c>
      <c r="K23" s="23">
        <v>0</v>
      </c>
      <c r="L23" s="22">
        <f t="shared" si="13"/>
        <v>0</v>
      </c>
      <c r="M23" s="22">
        <v>0</v>
      </c>
      <c r="N23" s="23">
        <v>0</v>
      </c>
      <c r="O23" s="22">
        <v>0</v>
      </c>
      <c r="P23" s="23">
        <v>0</v>
      </c>
      <c r="Q23" s="23"/>
      <c r="R23" s="23"/>
      <c r="S23" s="23"/>
      <c r="T23" s="23"/>
      <c r="U23" s="22">
        <f t="shared" si="14"/>
        <v>0</v>
      </c>
      <c r="V23" s="23">
        <v>0</v>
      </c>
      <c r="W23" s="25"/>
      <c r="X23" s="25"/>
      <c r="Y23" s="25"/>
      <c r="Z23" s="25"/>
      <c r="AA23" s="25"/>
    </row>
    <row r="24" spans="1:27" ht="47.45" customHeight="1">
      <c r="A24" s="2">
        <v>20</v>
      </c>
      <c r="B24" s="25" t="s">
        <v>65</v>
      </c>
      <c r="C24" s="25" t="s">
        <v>66</v>
      </c>
      <c r="D24" s="25">
        <v>0</v>
      </c>
      <c r="E24" s="25">
        <v>0</v>
      </c>
      <c r="F24" s="23">
        <v>5000</v>
      </c>
      <c r="G24" s="23">
        <v>0</v>
      </c>
      <c r="H24" s="23">
        <v>0</v>
      </c>
      <c r="I24" s="36">
        <v>0</v>
      </c>
      <c r="J24" s="23">
        <v>0</v>
      </c>
      <c r="K24" s="23">
        <v>0</v>
      </c>
      <c r="L24" s="22">
        <f t="shared" si="13"/>
        <v>0</v>
      </c>
      <c r="M24" s="22">
        <v>0</v>
      </c>
      <c r="N24" s="23">
        <v>0</v>
      </c>
      <c r="O24" s="22">
        <v>0</v>
      </c>
      <c r="P24" s="23">
        <v>0</v>
      </c>
      <c r="Q24" s="23"/>
      <c r="R24" s="23"/>
      <c r="S24" s="23"/>
      <c r="T24" s="23"/>
      <c r="U24" s="22">
        <f t="shared" si="14"/>
        <v>0</v>
      </c>
      <c r="V24" s="23">
        <v>0</v>
      </c>
      <c r="W24" s="25"/>
      <c r="X24" s="25"/>
      <c r="Y24" s="25"/>
      <c r="Z24" s="25"/>
      <c r="AA24" s="25"/>
    </row>
    <row r="25" spans="1:27">
      <c r="P25" s="37"/>
    </row>
  </sheetData>
  <autoFilter ref="A3:AA24">
    <filterColumn colId="9" showButton="0"/>
    <filterColumn colId="10" showButton="0"/>
  </autoFilter>
  <mergeCells count="26">
    <mergeCell ref="Z3:Z4"/>
    <mergeCell ref="AA3:AA4"/>
    <mergeCell ref="W3:W4"/>
    <mergeCell ref="A1:E1"/>
    <mergeCell ref="N3:N4"/>
    <mergeCell ref="U3:U4"/>
    <mergeCell ref="O3:O4"/>
    <mergeCell ref="J3:L3"/>
    <mergeCell ref="I3:I4"/>
    <mergeCell ref="H3:H4"/>
    <mergeCell ref="P3:P4"/>
    <mergeCell ref="A3:A4"/>
    <mergeCell ref="B3:B4"/>
    <mergeCell ref="C3:C4"/>
    <mergeCell ref="D3:D4"/>
    <mergeCell ref="E3:E4"/>
    <mergeCell ref="V3:V4"/>
    <mergeCell ref="F3:F4"/>
    <mergeCell ref="M3:M4"/>
    <mergeCell ref="X3:X4"/>
    <mergeCell ref="Y3:Y4"/>
    <mergeCell ref="G3:G4"/>
    <mergeCell ref="Q3:Q4"/>
    <mergeCell ref="T3:T4"/>
    <mergeCell ref="R3:R4"/>
    <mergeCell ref="S3:S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 Vs Achievement 2019-2020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2021-01-10T12:16:53Z</dcterms:modified>
</cp:coreProperties>
</file>