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956F32E4-2B5C-4952-A8C2-5CE545AE8C22}" xr6:coauthVersionLast="47" xr6:coauthVersionMax="47" xr10:uidLastSave="{00000000-0000-0000-0000-000000000000}"/>
  <bookViews>
    <workbookView xWindow="-120" yWindow="-120" windowWidth="20730" windowHeight="11160" xr2:uid="{60A547C9-2BE3-44FF-BB25-ED0B4C167A3F}"/>
  </bookViews>
  <sheets>
    <sheet name="Sales data" sheetId="1" r:id="rId1"/>
    <sheet name="Collection" sheetId="2" r:id="rId2"/>
    <sheet name="Demo" sheetId="3" r:id="rId3"/>
    <sheet name="OFD" sheetId="4" r:id="rId4"/>
    <sheet name="SR" sheetId="5" r:id="rId5"/>
    <sheet name="pda" sheetId="6" r:id="rId6"/>
    <sheet name="Reporting" sheetId="7" r:id="rId7"/>
    <sheet name="MDO meeting" sheetId="8" r:id="rId8"/>
    <sheet name="New Retiler  add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" i="9" l="1"/>
  <c r="H5" i="7"/>
  <c r="E5" i="7"/>
  <c r="H4" i="7"/>
  <c r="E4" i="7"/>
  <c r="H3" i="7"/>
  <c r="E3" i="7"/>
  <c r="H2" i="7"/>
  <c r="E2" i="7"/>
  <c r="G23" i="6"/>
  <c r="F23" i="6"/>
  <c r="K23" i="6" s="1"/>
  <c r="K22" i="6"/>
  <c r="K21" i="6"/>
  <c r="K20" i="6"/>
  <c r="K19" i="6"/>
  <c r="K18" i="6"/>
  <c r="F18" i="6"/>
  <c r="K17" i="6"/>
  <c r="K16" i="6"/>
  <c r="K15" i="6"/>
  <c r="K14" i="6"/>
  <c r="K13" i="6"/>
  <c r="J12" i="6"/>
  <c r="I12" i="6"/>
  <c r="H12" i="6"/>
  <c r="K11" i="6"/>
  <c r="K10" i="6"/>
  <c r="K9" i="6"/>
  <c r="K8" i="6"/>
  <c r="F7" i="6"/>
  <c r="K7" i="6" s="1"/>
  <c r="K6" i="6"/>
  <c r="K5" i="6"/>
  <c r="K4" i="6"/>
  <c r="K3" i="6"/>
  <c r="D33" i="5"/>
  <c r="E33" i="5" s="1"/>
  <c r="C33" i="5"/>
  <c r="E32" i="5"/>
  <c r="D32" i="5"/>
  <c r="C32" i="5"/>
  <c r="D31" i="5"/>
  <c r="E31" i="5" s="1"/>
  <c r="C31" i="5"/>
  <c r="D30" i="5"/>
  <c r="C30" i="5"/>
  <c r="E30" i="5" s="1"/>
  <c r="D29" i="5"/>
  <c r="E29" i="5" s="1"/>
  <c r="C29" i="5"/>
  <c r="E28" i="5"/>
  <c r="D28" i="5"/>
  <c r="D27" i="5"/>
  <c r="C27" i="5"/>
  <c r="E27" i="5" s="1"/>
  <c r="D26" i="5"/>
  <c r="E26" i="5" s="1"/>
  <c r="C26" i="5"/>
  <c r="E25" i="5"/>
  <c r="D25" i="5"/>
  <c r="D34" i="5" s="1"/>
  <c r="C25" i="5"/>
  <c r="E23" i="5"/>
  <c r="E22" i="5"/>
  <c r="E21" i="5"/>
  <c r="E20" i="5"/>
  <c r="E19" i="5"/>
  <c r="E18" i="5"/>
  <c r="E17" i="5"/>
  <c r="E16" i="5"/>
  <c r="E15" i="5"/>
  <c r="E14" i="5"/>
  <c r="D12" i="5"/>
  <c r="E12" i="5" s="1"/>
  <c r="C12" i="5"/>
  <c r="E11" i="5"/>
  <c r="E10" i="5"/>
  <c r="E9" i="5"/>
  <c r="E8" i="5"/>
  <c r="E7" i="5"/>
  <c r="E6" i="5"/>
  <c r="E5" i="5"/>
  <c r="E4" i="5"/>
  <c r="E3" i="5"/>
  <c r="C34" i="5" l="1"/>
  <c r="G34" i="5" s="1"/>
  <c r="E34" i="5" l="1"/>
  <c r="I4" i="3" l="1"/>
  <c r="F4" i="3"/>
  <c r="E4" i="3"/>
  <c r="D4" i="3"/>
  <c r="AA13" i="2"/>
  <c r="Z13" i="2"/>
  <c r="Y13" i="2"/>
  <c r="X13" i="2"/>
  <c r="W13" i="2"/>
  <c r="V13" i="2"/>
  <c r="U13" i="2"/>
  <c r="T13" i="2"/>
  <c r="S13" i="2"/>
  <c r="R13" i="2"/>
  <c r="Q13" i="2"/>
  <c r="P13" i="2"/>
  <c r="N13" i="2"/>
  <c r="M13" i="2"/>
  <c r="L13" i="2"/>
  <c r="K13" i="2"/>
  <c r="J13" i="2"/>
  <c r="I13" i="2"/>
  <c r="H13" i="2"/>
  <c r="G13" i="2"/>
  <c r="F13" i="2"/>
  <c r="E13" i="2"/>
  <c r="D13" i="2"/>
  <c r="C13" i="2"/>
  <c r="AC5" i="2"/>
  <c r="AB5" i="2"/>
  <c r="AB13" i="2" s="1"/>
  <c r="O5" i="2"/>
  <c r="O13" i="2" s="1"/>
  <c r="AC13" i="2" s="1"/>
  <c r="K6" i="1"/>
  <c r="M6" i="1" s="1"/>
  <c r="J6" i="1"/>
  <c r="L6" i="1" s="1"/>
  <c r="N6" i="1" l="1"/>
</calcChain>
</file>

<file path=xl/sharedStrings.xml><?xml version="1.0" encoding="utf-8"?>
<sst xmlns="http://schemas.openxmlformats.org/spreadsheetml/2006/main" count="387" uniqueCount="181">
  <si>
    <t>April-June23</t>
  </si>
  <si>
    <t>July-Sep23</t>
  </si>
  <si>
    <t>Oct-Dec 23</t>
  </si>
  <si>
    <t>Jan-March 2022</t>
  </si>
  <si>
    <t>Total 2023</t>
  </si>
  <si>
    <t>Total 2022 in Lakh</t>
  </si>
  <si>
    <t>Row Labels</t>
  </si>
  <si>
    <t>Sum of Q1_Tgt_val</t>
  </si>
  <si>
    <t>Sum of Q1_Ach_val</t>
  </si>
  <si>
    <t>Sum of Q2_Tgt_val</t>
  </si>
  <si>
    <t>Sum of Q2_Ach_val</t>
  </si>
  <si>
    <t>Sum of Q3_Tgt_val</t>
  </si>
  <si>
    <t>Sum of Q3_Ach_val</t>
  </si>
  <si>
    <t>Sum of Q4_Tgt_val</t>
  </si>
  <si>
    <t>Sum of Q4_Ach_val</t>
  </si>
  <si>
    <t>TRG</t>
  </si>
  <si>
    <t>ACH</t>
  </si>
  <si>
    <t>%</t>
  </si>
  <si>
    <t>Jabalpur</t>
  </si>
  <si>
    <t>Coll</t>
  </si>
  <si>
    <t>Coll Total</t>
  </si>
  <si>
    <t>TGT</t>
  </si>
  <si>
    <t>TGT Total</t>
  </si>
  <si>
    <t>Total Jan to Dec %</t>
  </si>
  <si>
    <t>Region Name</t>
  </si>
  <si>
    <t>Head Quater Name</t>
  </si>
  <si>
    <t>MP</t>
  </si>
  <si>
    <t>VC-Jabalpur</t>
  </si>
  <si>
    <t>Total</t>
  </si>
  <si>
    <t>Jan to March 23</t>
  </si>
  <si>
    <t>Q1</t>
  </si>
  <si>
    <t>Region:</t>
  </si>
  <si>
    <t>April to June 23</t>
  </si>
  <si>
    <t>Q2</t>
  </si>
  <si>
    <t>ABM/RBM: Manoj Kumar Sharda</t>
  </si>
  <si>
    <t>July to Sep 23</t>
  </si>
  <si>
    <t>Q3</t>
  </si>
  <si>
    <t>Oct to Dec 23</t>
  </si>
  <si>
    <t>Q4</t>
  </si>
  <si>
    <t>Territory</t>
  </si>
  <si>
    <t>Crop</t>
  </si>
  <si>
    <t>Hybrid</t>
  </si>
  <si>
    <t>Allotted</t>
  </si>
  <si>
    <t>Planted</t>
  </si>
  <si>
    <t>No of Field</t>
  </si>
  <si>
    <t>List Submitted (Y/N)</t>
  </si>
  <si>
    <t>Visited by ABM/RBM
(Y/N)</t>
  </si>
  <si>
    <t>Q wise detail</t>
  </si>
  <si>
    <t>Onion</t>
  </si>
  <si>
    <t>Red-4</t>
  </si>
  <si>
    <t>Y</t>
  </si>
  <si>
    <t>N</t>
  </si>
  <si>
    <t>Bitter gourd</t>
  </si>
  <si>
    <t>Saahi</t>
  </si>
  <si>
    <t>y</t>
  </si>
  <si>
    <t>List Submitted (Yes/N)</t>
  </si>
  <si>
    <t>Visited bYes ABM/RBM
(Yes/N)</t>
  </si>
  <si>
    <t>BRINJAL</t>
  </si>
  <si>
    <t>BJ120156</t>
  </si>
  <si>
    <t>Yes</t>
  </si>
  <si>
    <t>No</t>
  </si>
  <si>
    <t>BJ120118</t>
  </si>
  <si>
    <t>Cowpea</t>
  </si>
  <si>
    <t>CPV 41</t>
  </si>
  <si>
    <t>CPV - 2</t>
  </si>
  <si>
    <t>Cauliflower</t>
  </si>
  <si>
    <t>OFD-3</t>
  </si>
  <si>
    <t>Sales Returns H1</t>
  </si>
  <si>
    <t>Placement In Lakh</t>
  </si>
  <si>
    <t>Returns in Lakh</t>
  </si>
  <si>
    <t>VC-Dewas</t>
  </si>
  <si>
    <t>VC-Dhamnod</t>
  </si>
  <si>
    <t>VC-Hoshangabad</t>
  </si>
  <si>
    <t>VC-Ratlam</t>
  </si>
  <si>
    <t>VC-Sagar</t>
  </si>
  <si>
    <t>VC-Sanawad</t>
  </si>
  <si>
    <t>VC-Satna</t>
  </si>
  <si>
    <t>VC-Shivpuri</t>
  </si>
  <si>
    <t>Sales Returns H2</t>
  </si>
  <si>
    <t>Total Sales Returns H1 &amp; H2</t>
  </si>
  <si>
    <t>G Total</t>
  </si>
  <si>
    <t>PDA&amp; PSM month wise Jan.23 to Dec.23</t>
  </si>
  <si>
    <t>Region</t>
  </si>
  <si>
    <t>Month</t>
  </si>
  <si>
    <t>PSM</t>
  </si>
  <si>
    <t>Field Days</t>
  </si>
  <si>
    <t>Mega Field Days</t>
  </si>
  <si>
    <t>Retailer Crop Tour</t>
  </si>
  <si>
    <t xml:space="preserve">Retailer Meeting </t>
  </si>
  <si>
    <t>RBM presence Y/N</t>
  </si>
  <si>
    <t>Tomato,Okra,Cucumber</t>
  </si>
  <si>
    <t>3357,Sudha,Kumud</t>
  </si>
  <si>
    <t>Jan</t>
  </si>
  <si>
    <t>Okra ,TOMATO,Bottelgourd</t>
  </si>
  <si>
    <t>VBH-11,SUDHA,3348,MAHI</t>
  </si>
  <si>
    <t>FEB</t>
  </si>
  <si>
    <t>Okra Tomato sponj gourds</t>
  </si>
  <si>
    <t>Sudha ,3357,Uma ,Kumud,Alok</t>
  </si>
  <si>
    <t>March</t>
  </si>
  <si>
    <t>OKRA</t>
  </si>
  <si>
    <t>Sudha,DEEPIKA</t>
  </si>
  <si>
    <t>Okra Cucember tomato bottalgourds</t>
  </si>
  <si>
    <t>Krish ,sudha haruna  3357&amp; Kumud</t>
  </si>
  <si>
    <t>April</t>
  </si>
  <si>
    <t>Okra</t>
  </si>
  <si>
    <t>May</t>
  </si>
  <si>
    <t>Sponjgourd,Cucember,Brinjal</t>
  </si>
  <si>
    <t>Alok,Krish, Simran</t>
  </si>
  <si>
    <t>Krish ,sudha haruna  3357&amp; Kumud,Utakl</t>
  </si>
  <si>
    <t>Jun</t>
  </si>
  <si>
    <t>Chilli bottalgourds tomato Cowpwa</t>
  </si>
  <si>
    <t>SUNIDHI ,Haruna uma cp-27</t>
  </si>
  <si>
    <t>July</t>
  </si>
  <si>
    <t>Brinjal bottalgourds tomato Pumpkin Cowpwa</t>
  </si>
  <si>
    <t>212 ,Haruna &amp; Kriti,Uma &amp; 3357 Anuj</t>
  </si>
  <si>
    <t>August</t>
  </si>
  <si>
    <t xml:space="preserve">Onion,Bitter gourds Brinjal bottalgourds tomato Pumpkin </t>
  </si>
  <si>
    <t>Lohit ,Rohit, Haruna &amp; ,Uma &amp; 3357 Anuj ,Saahi</t>
  </si>
  <si>
    <t>Sept</t>
  </si>
  <si>
    <t xml:space="preserve">Cowpea ,Brinjal Bitter gourds </t>
  </si>
  <si>
    <t>Saahi,CPV-41,OFD-120156</t>
  </si>
  <si>
    <t>Pumpkin, Bottelgourds,Brinjal coepea chilli</t>
  </si>
  <si>
    <t>Anuj,Haruna ,Kriti,12,Navina ,CP-27</t>
  </si>
  <si>
    <t>Oct</t>
  </si>
  <si>
    <t>Cuwpea Bittergourd</t>
  </si>
  <si>
    <t>CPV-41,Saahi</t>
  </si>
  <si>
    <t>Bitter gourds Okra, Bottale gourd,tomato</t>
  </si>
  <si>
    <t>Saahi ,VBH 11, Haruna,Nutan, Sudha 3357</t>
  </si>
  <si>
    <t>Nov</t>
  </si>
  <si>
    <t>Mega PSM Saahi ,VBH 11,Sudha, Haruna,Nutan, Sudha 3357</t>
  </si>
  <si>
    <t>Dec</t>
  </si>
  <si>
    <t>Q</t>
  </si>
  <si>
    <t>Need to send no fo ATP</t>
  </si>
  <si>
    <t>ATP Received on time</t>
  </si>
  <si>
    <t>Need to submit no of TE bills</t>
  </si>
  <si>
    <t>Submit 5th each month</t>
  </si>
  <si>
    <t>Meeting</t>
  </si>
  <si>
    <t>FY 2022-23</t>
  </si>
  <si>
    <t>No Of MDO</t>
  </si>
  <si>
    <t>Meeting date</t>
  </si>
  <si>
    <t>Mode online/physical</t>
  </si>
  <si>
    <t>Meeting with PD team</t>
  </si>
  <si>
    <t>Remark</t>
  </si>
  <si>
    <t>physical</t>
  </si>
  <si>
    <t>no</t>
  </si>
  <si>
    <t>Okra VBH-11&amp; Sudha ,Tomato &amp; okra sale increase point discuss market wise</t>
  </si>
  <si>
    <t>Feb</t>
  </si>
  <si>
    <t>12&amp;25/2/23</t>
  </si>
  <si>
    <t>By Video call</t>
  </si>
  <si>
    <t>Products USP &amp; Area Season product wise meeting plan</t>
  </si>
  <si>
    <t>Mdo back ground infarmation new crop wise</t>
  </si>
  <si>
    <t xml:space="preserve">NEXT SESION CROP PLAN </t>
  </si>
  <si>
    <t>Last MDA activity weekness discuss &amp; new plan &amp; best impliment  .</t>
  </si>
  <si>
    <t>June</t>
  </si>
  <si>
    <t xml:space="preserve">Tomato &amp;Chilli&amp; okra sale increase point discuss market wise &amp; Village wice cover </t>
  </si>
  <si>
    <t>3&amp;15/5/23</t>
  </si>
  <si>
    <t xml:space="preserve"> infarmation new crop wise&amp; DOVELOPMENT</t>
  </si>
  <si>
    <t>Weekly Base</t>
  </si>
  <si>
    <t>Company policy information &amp; repoting part&amp; Product USP &amp; meeting plan</t>
  </si>
  <si>
    <t>Sep</t>
  </si>
  <si>
    <t>Last MDA activity weekness &amp; new plan &amp; best impliment point for crop wise field day</t>
  </si>
  <si>
    <t>October</t>
  </si>
  <si>
    <t>November</t>
  </si>
  <si>
    <t>18&amp;  25-11-2023</t>
  </si>
  <si>
    <t>PMC farmers &amp; dealer adding &amp; ofd Last month mda target vs new product Bitter gourd Saahi Larse scale sale planning. &amp; Okra market Big PSM .</t>
  </si>
  <si>
    <t>December</t>
  </si>
  <si>
    <t>MDA &amp;OFD infarmation &amp;Tomato &amp; okra sale increase point discuss market wise &amp; Village wice cover &amp; shahdol Jabalpur Seoni market .AND Major Balaaghat Bitter gourd  ,SAAHI foucs .</t>
  </si>
  <si>
    <t>New Retialer additon 2</t>
  </si>
  <si>
    <t>business in lakh</t>
  </si>
  <si>
    <t>New Retialer additon 3</t>
  </si>
  <si>
    <t>New Retialer additon 4</t>
  </si>
  <si>
    <t>New Retialer additon 5</t>
  </si>
  <si>
    <t>New Retialer additon 6</t>
  </si>
  <si>
    <t>New Retialer additon 7</t>
  </si>
  <si>
    <t>New Retialer additon 8</t>
  </si>
  <si>
    <t>New Retialer additon 9</t>
  </si>
  <si>
    <t>New Retialer additon 10</t>
  </si>
  <si>
    <t>Total business achive from new retialer</t>
  </si>
  <si>
    <t>Territiry</t>
  </si>
  <si>
    <t>New Retialer additon 1</t>
  </si>
  <si>
    <t>VC-JABALPUR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</si>
</sst>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B050"/>
      <name val="Palatino Linotype"/>
      <family val="1"/>
    </font>
    <font>
      <b/>
      <sz val="11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i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9" fillId="0" borderId="0"/>
  </cellStyleXfs>
  <cellXfs count="13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/>
    <xf numFmtId="2" fontId="0" fillId="2" borderId="1" xfId="0" applyNumberFormat="1" applyFill="1" applyBorder="1"/>
    <xf numFmtId="0" fontId="3" fillId="3" borderId="2" xfId="0" applyFont="1" applyFill="1" applyBorder="1"/>
    <xf numFmtId="0" fontId="0" fillId="4" borderId="1" xfId="0" applyFill="1" applyBorder="1"/>
    <xf numFmtId="0" fontId="0" fillId="0" borderId="3" xfId="0" applyBorder="1"/>
    <xf numFmtId="0" fontId="3" fillId="5" borderId="1" xfId="0" applyFont="1" applyFill="1" applyBorder="1"/>
    <xf numFmtId="0" fontId="3" fillId="6" borderId="4" xfId="0" applyFont="1" applyFill="1" applyBorder="1" applyAlignment="1">
      <alignment horizontal="center" wrapText="1"/>
    </xf>
    <xf numFmtId="0" fontId="0" fillId="7" borderId="3" xfId="0" applyFill="1" applyBorder="1" applyAlignment="1">
      <alignment wrapText="1"/>
    </xf>
    <xf numFmtId="0" fontId="0" fillId="7" borderId="1" xfId="0" applyFill="1" applyBorder="1" applyAlignment="1">
      <alignment wrapText="1"/>
    </xf>
    <xf numFmtId="17" fontId="4" fillId="3" borderId="1" xfId="0" applyNumberFormat="1" applyFont="1" applyFill="1" applyBorder="1"/>
    <xf numFmtId="17" fontId="0" fillId="7" borderId="1" xfId="0" applyNumberFormat="1" applyFill="1" applyBorder="1"/>
    <xf numFmtId="0" fontId="3" fillId="7" borderId="1" xfId="0" applyFont="1" applyFill="1" applyBorder="1"/>
    <xf numFmtId="0" fontId="3" fillId="7" borderId="4" xfId="0" applyFont="1" applyFill="1" applyBorder="1" applyAlignment="1">
      <alignment horizontal="center"/>
    </xf>
    <xf numFmtId="0" fontId="0" fillId="0" borderId="3" xfId="0" applyBorder="1" applyAlignment="1">
      <alignment wrapText="1"/>
    </xf>
    <xf numFmtId="164" fontId="0" fillId="0" borderId="1" xfId="0" applyNumberFormat="1" applyBorder="1"/>
    <xf numFmtId="164" fontId="3" fillId="5" borderId="1" xfId="0" applyNumberFormat="1" applyFont="1" applyFill="1" applyBorder="1"/>
    <xf numFmtId="2" fontId="3" fillId="6" borderId="4" xfId="0" applyNumberFormat="1" applyFont="1" applyFill="1" applyBorder="1"/>
    <xf numFmtId="0" fontId="3" fillId="5" borderId="3" xfId="0" applyFont="1" applyFill="1" applyBorder="1" applyAlignment="1">
      <alignment wrapText="1"/>
    </xf>
    <xf numFmtId="0" fontId="3" fillId="5" borderId="5" xfId="0" applyFont="1" applyFill="1" applyBorder="1"/>
    <xf numFmtId="164" fontId="3" fillId="5" borderId="5" xfId="0" applyNumberFormat="1" applyFont="1" applyFill="1" applyBorder="1"/>
    <xf numFmtId="2" fontId="3" fillId="6" borderId="6" xfId="0" applyNumberFormat="1" applyFont="1" applyFill="1" applyBorder="1"/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0" xfId="0" applyFont="1"/>
    <xf numFmtId="0" fontId="7" fillId="8" borderId="1" xfId="0" applyFont="1" applyFill="1" applyBorder="1" applyAlignment="1">
      <alignment horizontal="left" wrapText="1"/>
    </xf>
    <xf numFmtId="0" fontId="3" fillId="0" borderId="1" xfId="2" applyFont="1" applyBorder="1" applyAlignment="1">
      <alignment horizontal="center" vertical="center"/>
    </xf>
    <xf numFmtId="0" fontId="3" fillId="5" borderId="0" xfId="2" applyFont="1" applyFill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3" fillId="5" borderId="1" xfId="2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8" borderId="1" xfId="2" applyFont="1" applyFill="1" applyBorder="1" applyAlignment="1">
      <alignment horizontal="center" vertical="center" wrapText="1"/>
    </xf>
    <xf numFmtId="0" fontId="10" fillId="9" borderId="1" xfId="2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 wrapText="1"/>
    </xf>
    <xf numFmtId="0" fontId="10" fillId="8" borderId="1" xfId="2" applyFont="1" applyFill="1" applyBorder="1" applyAlignment="1">
      <alignment horizontal="center" vertical="center" wrapText="1"/>
    </xf>
    <xf numFmtId="1" fontId="7" fillId="8" borderId="1" xfId="2" applyNumberFormat="1" applyFont="1" applyFill="1" applyBorder="1" applyAlignment="1">
      <alignment horizontal="center" vertical="center" wrapText="1"/>
    </xf>
    <xf numFmtId="0" fontId="10" fillId="8" borderId="1" xfId="3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5" borderId="4" xfId="0" applyNumberFormat="1" applyFont="1" applyFill="1" applyBorder="1"/>
    <xf numFmtId="0" fontId="0" fillId="0" borderId="13" xfId="0" applyBorder="1"/>
    <xf numFmtId="0" fontId="0" fillId="5" borderId="14" xfId="0" applyFill="1" applyBorder="1"/>
    <xf numFmtId="0" fontId="3" fillId="5" borderId="7" xfId="0" applyFont="1" applyFill="1" applyBorder="1"/>
    <xf numFmtId="2" fontId="3" fillId="5" borderId="15" xfId="0" applyNumberFormat="1" applyFont="1" applyFill="1" applyBorder="1"/>
    <xf numFmtId="0" fontId="0" fillId="5" borderId="7" xfId="0" applyFill="1" applyBorder="1"/>
    <xf numFmtId="2" fontId="0" fillId="0" borderId="0" xfId="0" applyNumberFormat="1"/>
    <xf numFmtId="0" fontId="0" fillId="8" borderId="0" xfId="0" applyFill="1"/>
    <xf numFmtId="0" fontId="3" fillId="8" borderId="0" xfId="0" applyFont="1" applyFill="1" applyAlignment="1">
      <alignment horizontal="center"/>
    </xf>
    <xf numFmtId="2" fontId="3" fillId="8" borderId="0" xfId="0" applyNumberFormat="1" applyFont="1" applyFill="1"/>
    <xf numFmtId="0" fontId="3" fillId="8" borderId="0" xfId="0" applyFont="1" applyFill="1"/>
    <xf numFmtId="0" fontId="3" fillId="5" borderId="17" xfId="0" applyFont="1" applyFill="1" applyBorder="1"/>
    <xf numFmtId="2" fontId="3" fillId="5" borderId="6" xfId="0" applyNumberFormat="1" applyFont="1" applyFill="1" applyBorder="1"/>
    <xf numFmtId="2" fontId="3" fillId="5" borderId="0" xfId="0" applyNumberFormat="1" applyFont="1" applyFill="1"/>
    <xf numFmtId="0" fontId="3" fillId="10" borderId="3" xfId="0" applyFont="1" applyFill="1" applyBorder="1"/>
    <xf numFmtId="0" fontId="3" fillId="10" borderId="1" xfId="0" applyFont="1" applyFill="1" applyBorder="1"/>
    <xf numFmtId="0" fontId="3" fillId="10" borderId="4" xfId="0" applyFont="1" applyFill="1" applyBorder="1" applyAlignment="1">
      <alignment wrapText="1"/>
    </xf>
    <xf numFmtId="0" fontId="0" fillId="0" borderId="4" xfId="0" applyBorder="1"/>
    <xf numFmtId="0" fontId="0" fillId="5" borderId="3" xfId="0" applyFill="1" applyBorder="1"/>
    <xf numFmtId="0" fontId="0" fillId="5" borderId="1" xfId="0" applyFill="1" applyBorder="1"/>
    <xf numFmtId="0" fontId="0" fillId="5" borderId="4" xfId="0" applyFill="1" applyBorder="1"/>
    <xf numFmtId="0" fontId="0" fillId="8" borderId="3" xfId="0" applyFill="1" applyBorder="1"/>
    <xf numFmtId="0" fontId="0" fillId="8" borderId="1" xfId="0" applyFill="1" applyBorder="1"/>
    <xf numFmtId="0" fontId="0" fillId="8" borderId="4" xfId="0" applyFill="1" applyBorder="1"/>
    <xf numFmtId="0" fontId="11" fillId="0" borderId="1" xfId="0" applyFont="1" applyBorder="1"/>
    <xf numFmtId="0" fontId="11" fillId="5" borderId="1" xfId="0" applyFont="1" applyFill="1" applyBorder="1"/>
    <xf numFmtId="0" fontId="12" fillId="0" borderId="1" xfId="0" applyFont="1" applyBorder="1"/>
    <xf numFmtId="0" fontId="13" fillId="0" borderId="1" xfId="0" applyFont="1" applyBorder="1"/>
    <xf numFmtId="0" fontId="13" fillId="5" borderId="1" xfId="0" applyFont="1" applyFill="1" applyBorder="1"/>
    <xf numFmtId="0" fontId="12" fillId="5" borderId="1" xfId="0" applyFont="1" applyFill="1" applyBorder="1"/>
    <xf numFmtId="0" fontId="3" fillId="11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 wrapText="1"/>
    </xf>
    <xf numFmtId="0" fontId="2" fillId="12" borderId="18" xfId="0" applyFont="1" applyFill="1" applyBorder="1" applyAlignment="1">
      <alignment horizontal="center" vertical="center" wrapText="1"/>
    </xf>
    <xf numFmtId="0" fontId="2" fillId="12" borderId="19" xfId="0" applyFont="1" applyFill="1" applyBorder="1" applyAlignment="1">
      <alignment horizontal="center" vertical="center" wrapText="1"/>
    </xf>
    <xf numFmtId="0" fontId="3" fillId="11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9" fontId="0" fillId="0" borderId="20" xfId="1" applyFont="1" applyBorder="1" applyAlignment="1">
      <alignment horizontal="center"/>
    </xf>
    <xf numFmtId="9" fontId="0" fillId="0" borderId="2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11" borderId="7" xfId="0" applyFont="1" applyFill="1" applyBorder="1"/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9" fontId="0" fillId="0" borderId="13" xfId="1" applyFont="1" applyBorder="1" applyAlignment="1">
      <alignment horizontal="center"/>
    </xf>
    <xf numFmtId="9" fontId="0" fillId="0" borderId="22" xfId="1" applyFont="1" applyBorder="1" applyAlignment="1">
      <alignment horizontal="center"/>
    </xf>
    <xf numFmtId="0" fontId="3" fillId="11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1" applyFont="1" applyBorder="1" applyAlignment="1">
      <alignment horizontal="center"/>
    </xf>
    <xf numFmtId="0" fontId="7" fillId="1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3" fontId="0" fillId="0" borderId="1" xfId="0" applyNumberFormat="1" applyBorder="1" applyAlignment="1">
      <alignment horizontal="left" vertical="center" wrapText="1"/>
    </xf>
    <xf numFmtId="16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" fontId="1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/>
    </xf>
    <xf numFmtId="0" fontId="3" fillId="8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4" xfId="3" xr:uid="{EA119A30-BE28-440D-BAB0-E88F8CBEF60B}"/>
    <cellStyle name="Normal 5 2 2 2" xfId="2" xr:uid="{D9C6027F-3B97-4EB0-8688-67EF8974C4E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C7017-BABB-47BE-9EF6-0D31F751C89E}">
  <dimension ref="A3:N6"/>
  <sheetViews>
    <sheetView tabSelected="1" workbookViewId="0">
      <selection activeCell="K10" sqref="K10"/>
    </sheetView>
  </sheetViews>
  <sheetFormatPr defaultRowHeight="15" x14ac:dyDescent="0.25"/>
  <sheetData>
    <row r="3" spans="1:14" x14ac:dyDescent="0.25">
      <c r="A3" s="1"/>
      <c r="B3" s="118" t="s">
        <v>0</v>
      </c>
      <c r="C3" s="118"/>
      <c r="D3" s="118" t="s">
        <v>1</v>
      </c>
      <c r="E3" s="118"/>
      <c r="F3" s="118" t="s">
        <v>2</v>
      </c>
      <c r="G3" s="118"/>
      <c r="H3" s="118" t="s">
        <v>3</v>
      </c>
      <c r="I3" s="118"/>
      <c r="J3" s="119" t="s">
        <v>4</v>
      </c>
      <c r="K3" s="119"/>
      <c r="L3" s="120" t="s">
        <v>5</v>
      </c>
      <c r="M3" s="120"/>
      <c r="N3" s="120"/>
    </row>
    <row r="4" spans="1:14" ht="45" x14ac:dyDescent="0.25">
      <c r="A4" s="1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3" t="s">
        <v>15</v>
      </c>
      <c r="M4" s="3" t="s">
        <v>16</v>
      </c>
      <c r="N4" s="3" t="s">
        <v>17</v>
      </c>
    </row>
    <row r="5" spans="1:14" x14ac:dyDescent="0.25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6"/>
      <c r="M5" s="6"/>
      <c r="N5" s="6"/>
    </row>
    <row r="6" spans="1:14" x14ac:dyDescent="0.25">
      <c r="A6" s="5" t="s">
        <v>18</v>
      </c>
      <c r="B6" s="7">
        <v>4879000</v>
      </c>
      <c r="C6" s="7">
        <v>4928840</v>
      </c>
      <c r="D6" s="7">
        <v>3306750</v>
      </c>
      <c r="E6" s="7">
        <v>2348960</v>
      </c>
      <c r="F6" s="7">
        <v>4735550</v>
      </c>
      <c r="G6" s="7">
        <v>3672260</v>
      </c>
      <c r="H6" s="8">
        <v>5181000</v>
      </c>
      <c r="I6" s="8">
        <v>2747280</v>
      </c>
      <c r="J6" s="8">
        <f t="shared" ref="J6:K6" si="0">H6+F6+D6+B6</f>
        <v>18102300</v>
      </c>
      <c r="K6" s="8">
        <f t="shared" si="0"/>
        <v>13697340</v>
      </c>
      <c r="L6" s="6">
        <f t="shared" ref="L6:M6" si="1">J6/100000</f>
        <v>181.023</v>
      </c>
      <c r="M6" s="6">
        <f t="shared" si="1"/>
        <v>136.9734</v>
      </c>
      <c r="N6" s="6">
        <f t="shared" ref="N6" si="2">M6/L6%</f>
        <v>75.66629654795247</v>
      </c>
    </row>
  </sheetData>
  <mergeCells count="6">
    <mergeCell ref="L3:N3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BB495-2926-4368-9B83-6D935AAD95E2}">
  <dimension ref="A2:AC13"/>
  <sheetViews>
    <sheetView workbookViewId="0">
      <selection activeCell="E18" sqref="E18"/>
    </sheetView>
  </sheetViews>
  <sheetFormatPr defaultRowHeight="15" x14ac:dyDescent="0.25"/>
  <sheetData>
    <row r="2" spans="1:29" ht="30" x14ac:dyDescent="0.25">
      <c r="A2" s="9"/>
      <c r="B2" s="1"/>
      <c r="C2" t="s">
        <v>19</v>
      </c>
      <c r="D2" t="s">
        <v>19</v>
      </c>
      <c r="E2" t="s">
        <v>19</v>
      </c>
      <c r="F2" s="1" t="s">
        <v>19</v>
      </c>
      <c r="G2" s="1" t="s">
        <v>19</v>
      </c>
      <c r="H2" s="1" t="s">
        <v>19</v>
      </c>
      <c r="I2" s="1" t="s">
        <v>19</v>
      </c>
      <c r="J2" s="1" t="s">
        <v>19</v>
      </c>
      <c r="K2" s="1" t="s">
        <v>19</v>
      </c>
      <c r="L2" s="1" t="s">
        <v>19</v>
      </c>
      <c r="M2" s="1" t="s">
        <v>19</v>
      </c>
      <c r="N2" s="1" t="s">
        <v>19</v>
      </c>
      <c r="O2" s="10" t="s">
        <v>20</v>
      </c>
      <c r="P2" t="s">
        <v>21</v>
      </c>
      <c r="Q2" t="s">
        <v>21</v>
      </c>
      <c r="R2" t="s">
        <v>21</v>
      </c>
      <c r="S2" s="1" t="s">
        <v>21</v>
      </c>
      <c r="T2" s="1" t="s">
        <v>21</v>
      </c>
      <c r="U2" s="1" t="s">
        <v>21</v>
      </c>
      <c r="V2" s="1" t="s">
        <v>21</v>
      </c>
      <c r="W2" s="1" t="s">
        <v>21</v>
      </c>
      <c r="X2" s="1" t="s">
        <v>21</v>
      </c>
      <c r="Y2" s="1" t="s">
        <v>21</v>
      </c>
      <c r="Z2" s="1" t="s">
        <v>21</v>
      </c>
      <c r="AA2" s="1" t="s">
        <v>21</v>
      </c>
      <c r="AB2" s="10" t="s">
        <v>22</v>
      </c>
      <c r="AC2" s="11" t="s">
        <v>23</v>
      </c>
    </row>
    <row r="3" spans="1:29" ht="45" x14ac:dyDescent="0.25">
      <c r="A3" s="12" t="s">
        <v>24</v>
      </c>
      <c r="B3" s="13" t="s">
        <v>25</v>
      </c>
      <c r="C3" s="14">
        <v>44927</v>
      </c>
      <c r="D3" s="14">
        <v>44958</v>
      </c>
      <c r="E3" s="14">
        <v>44986</v>
      </c>
      <c r="F3" s="15">
        <v>45017</v>
      </c>
      <c r="G3" s="15">
        <v>45047</v>
      </c>
      <c r="H3" s="15">
        <v>45078</v>
      </c>
      <c r="I3" s="15">
        <v>45108</v>
      </c>
      <c r="J3" s="15">
        <v>45139</v>
      </c>
      <c r="K3" s="15">
        <v>45170</v>
      </c>
      <c r="L3" s="15">
        <v>45200</v>
      </c>
      <c r="M3" s="15">
        <v>45231</v>
      </c>
      <c r="N3" s="15">
        <v>45261</v>
      </c>
      <c r="O3" s="16"/>
      <c r="P3" s="14">
        <v>44927</v>
      </c>
      <c r="Q3" s="14">
        <v>44958</v>
      </c>
      <c r="R3" s="14">
        <v>44986</v>
      </c>
      <c r="S3" s="15">
        <v>45017</v>
      </c>
      <c r="T3" s="15">
        <v>45047</v>
      </c>
      <c r="U3" s="15">
        <v>45078</v>
      </c>
      <c r="V3" s="15">
        <v>45108</v>
      </c>
      <c r="W3" s="15">
        <v>45139</v>
      </c>
      <c r="X3" s="15">
        <v>45170</v>
      </c>
      <c r="Y3" s="15">
        <v>45200</v>
      </c>
      <c r="Z3" s="15">
        <v>45231</v>
      </c>
      <c r="AA3" s="15">
        <v>45261</v>
      </c>
      <c r="AB3" s="16"/>
      <c r="AC3" s="17" t="s">
        <v>16</v>
      </c>
    </row>
    <row r="4" spans="1:29" x14ac:dyDescent="0.25">
      <c r="A4" s="18"/>
      <c r="B4" s="1"/>
      <c r="C4" s="19"/>
      <c r="D4" s="19"/>
      <c r="E4" s="19"/>
      <c r="F4" s="1"/>
      <c r="G4" s="1"/>
      <c r="H4" s="1"/>
      <c r="I4" s="1"/>
      <c r="J4" s="1"/>
      <c r="K4" s="1"/>
      <c r="L4" s="1"/>
      <c r="M4" s="1"/>
      <c r="N4" s="1"/>
      <c r="O4" s="20"/>
      <c r="P4" s="19"/>
      <c r="Q4" s="19"/>
      <c r="R4" s="19"/>
      <c r="S4" s="1"/>
      <c r="T4" s="1"/>
      <c r="U4" s="1"/>
      <c r="V4" s="1"/>
      <c r="W4" s="1"/>
      <c r="X4" s="1"/>
      <c r="Y4" s="1"/>
      <c r="Z4" s="1"/>
      <c r="AA4" s="1"/>
      <c r="AB4" s="20"/>
      <c r="AC4" s="21"/>
    </row>
    <row r="5" spans="1:29" x14ac:dyDescent="0.25">
      <c r="A5" s="18" t="s">
        <v>26</v>
      </c>
      <c r="B5" s="1" t="s">
        <v>27</v>
      </c>
      <c r="C5" s="19">
        <v>11.32</v>
      </c>
      <c r="D5" s="19">
        <v>10.49</v>
      </c>
      <c r="E5" s="19">
        <v>4.76</v>
      </c>
      <c r="F5" s="1">
        <v>5.24</v>
      </c>
      <c r="G5" s="1">
        <v>15.31</v>
      </c>
      <c r="H5" s="1">
        <v>24.66</v>
      </c>
      <c r="I5" s="1">
        <v>10.25</v>
      </c>
      <c r="J5" s="1">
        <v>8.82</v>
      </c>
      <c r="K5" s="1">
        <v>6.55</v>
      </c>
      <c r="L5" s="1">
        <v>6.08</v>
      </c>
      <c r="M5" s="1">
        <v>8.77</v>
      </c>
      <c r="N5" s="1">
        <v>15.989999999999998</v>
      </c>
      <c r="O5" s="20">
        <f t="shared" ref="O5" si="0">SUM(C5:N5)</f>
        <v>128.23999999999998</v>
      </c>
      <c r="P5" s="19">
        <v>13.931000000000001</v>
      </c>
      <c r="Q5" s="19">
        <v>13.81</v>
      </c>
      <c r="R5" s="19">
        <v>10.360000000000001</v>
      </c>
      <c r="S5" s="1">
        <v>7.34</v>
      </c>
      <c r="T5" s="1">
        <v>23.38</v>
      </c>
      <c r="U5" s="1">
        <v>22.92</v>
      </c>
      <c r="V5" s="1">
        <v>13.719999999999999</v>
      </c>
      <c r="W5" s="1">
        <v>7.21</v>
      </c>
      <c r="X5" s="1">
        <v>10.45</v>
      </c>
      <c r="Y5" s="1">
        <v>6.41</v>
      </c>
      <c r="Z5" s="1">
        <v>10.110000000000001</v>
      </c>
      <c r="AA5" s="1">
        <v>8.8800000000000008</v>
      </c>
      <c r="AB5" s="20">
        <f t="shared" ref="AB5" si="1">SUM(P5:AA5)</f>
        <v>148.52100000000002</v>
      </c>
      <c r="AC5" s="21">
        <f t="shared" ref="AC5" si="2">O5/AB5%</f>
        <v>86.344691996417993</v>
      </c>
    </row>
    <row r="6" spans="1:29" x14ac:dyDescent="0.25">
      <c r="A6" s="18"/>
      <c r="B6" s="1"/>
      <c r="C6" s="19"/>
      <c r="D6" s="19"/>
      <c r="E6" s="19"/>
      <c r="F6" s="1"/>
      <c r="G6" s="1"/>
      <c r="H6" s="1"/>
      <c r="I6" s="1"/>
      <c r="J6" s="1"/>
      <c r="K6" s="1"/>
      <c r="L6" s="1"/>
      <c r="M6" s="1"/>
      <c r="N6" s="1"/>
      <c r="O6" s="20"/>
      <c r="P6" s="19"/>
      <c r="Q6" s="19"/>
      <c r="R6" s="19"/>
      <c r="S6" s="1"/>
      <c r="T6" s="1"/>
      <c r="U6" s="1"/>
      <c r="V6" s="1"/>
      <c r="W6" s="1"/>
      <c r="X6" s="1"/>
      <c r="Y6" s="1"/>
      <c r="Z6" s="1"/>
      <c r="AA6" s="1"/>
      <c r="AB6" s="20"/>
      <c r="AC6" s="21"/>
    </row>
    <row r="7" spans="1:29" x14ac:dyDescent="0.25">
      <c r="A7" s="18"/>
      <c r="B7" s="1"/>
      <c r="C7" s="19"/>
      <c r="D7" s="19"/>
      <c r="E7" s="19"/>
      <c r="F7" s="1"/>
      <c r="G7" s="1"/>
      <c r="H7" s="1"/>
      <c r="I7" s="1"/>
      <c r="J7" s="1"/>
      <c r="K7" s="1"/>
      <c r="L7" s="1"/>
      <c r="M7" s="1"/>
      <c r="N7" s="1"/>
      <c r="O7" s="20"/>
      <c r="P7" s="19"/>
      <c r="Q7" s="19"/>
      <c r="R7" s="19"/>
      <c r="S7" s="1"/>
      <c r="T7" s="1"/>
      <c r="U7" s="1"/>
      <c r="V7" s="1"/>
      <c r="W7" s="1"/>
      <c r="X7" s="1"/>
      <c r="Y7" s="1"/>
      <c r="Z7" s="1"/>
      <c r="AA7" s="1"/>
      <c r="AB7" s="20"/>
      <c r="AC7" s="21"/>
    </row>
    <row r="8" spans="1:29" x14ac:dyDescent="0.25">
      <c r="A8" s="18"/>
      <c r="B8" s="1"/>
      <c r="C8" s="19"/>
      <c r="D8" s="19"/>
      <c r="E8" s="19"/>
      <c r="F8" s="1"/>
      <c r="G8" s="1"/>
      <c r="H8" s="1"/>
      <c r="I8" s="1"/>
      <c r="J8" s="1"/>
      <c r="K8" s="1"/>
      <c r="L8" s="1"/>
      <c r="M8" s="1"/>
      <c r="N8" s="1"/>
      <c r="O8" s="20"/>
      <c r="P8" s="19"/>
      <c r="Q8" s="19"/>
      <c r="R8" s="19"/>
      <c r="S8" s="1"/>
      <c r="T8" s="1"/>
      <c r="U8" s="1"/>
      <c r="V8" s="1"/>
      <c r="W8" s="1"/>
      <c r="X8" s="1"/>
      <c r="Y8" s="1"/>
      <c r="Z8" s="1"/>
      <c r="AA8" s="1"/>
      <c r="AB8" s="20"/>
      <c r="AC8" s="21"/>
    </row>
    <row r="9" spans="1:29" x14ac:dyDescent="0.25">
      <c r="A9" s="18"/>
      <c r="B9" s="1"/>
      <c r="C9" s="19"/>
      <c r="D9" s="19"/>
      <c r="E9" s="19"/>
      <c r="F9" s="1"/>
      <c r="G9" s="1"/>
      <c r="H9" s="1"/>
      <c r="I9" s="1"/>
      <c r="J9" s="1"/>
      <c r="K9" s="1"/>
      <c r="L9" s="1"/>
      <c r="M9" s="1"/>
      <c r="N9" s="1"/>
      <c r="O9" s="20"/>
      <c r="P9" s="19"/>
      <c r="Q9" s="19"/>
      <c r="R9" s="19"/>
      <c r="S9" s="1"/>
      <c r="T9" s="1"/>
      <c r="U9" s="1"/>
      <c r="V9" s="1"/>
      <c r="W9" s="1"/>
      <c r="X9" s="1"/>
      <c r="Y9" s="1"/>
      <c r="Z9" s="1"/>
      <c r="AA9" s="1"/>
      <c r="AB9" s="20"/>
      <c r="AC9" s="21"/>
    </row>
    <row r="10" spans="1:29" x14ac:dyDescent="0.25">
      <c r="A10" s="18"/>
      <c r="B10" s="1"/>
      <c r="C10" s="19"/>
      <c r="D10" s="19"/>
      <c r="E10" s="19"/>
      <c r="F10" s="1"/>
      <c r="G10" s="1"/>
      <c r="H10" s="1"/>
      <c r="I10" s="1"/>
      <c r="J10" s="1"/>
      <c r="K10" s="1"/>
      <c r="L10" s="1"/>
      <c r="M10" s="1"/>
      <c r="N10" s="1"/>
      <c r="O10" s="20"/>
      <c r="P10" s="19"/>
      <c r="Q10" s="19"/>
      <c r="R10" s="19"/>
      <c r="S10" s="1"/>
      <c r="T10" s="1"/>
      <c r="U10" s="1"/>
      <c r="V10" s="1"/>
      <c r="W10" s="1"/>
      <c r="X10" s="1"/>
      <c r="Y10" s="1"/>
      <c r="Z10" s="1"/>
      <c r="AA10" s="1"/>
      <c r="AB10" s="20"/>
      <c r="AC10" s="21"/>
    </row>
    <row r="11" spans="1:29" x14ac:dyDescent="0.25">
      <c r="A11" s="18"/>
      <c r="B11" s="1"/>
      <c r="C11" s="19"/>
      <c r="D11" s="19"/>
      <c r="E11" s="19"/>
      <c r="F11" s="1"/>
      <c r="G11" s="1"/>
      <c r="H11" s="1"/>
      <c r="I11" s="1"/>
      <c r="J11" s="1"/>
      <c r="K11" s="1"/>
      <c r="L11" s="1"/>
      <c r="M11" s="1"/>
      <c r="N11" s="1"/>
      <c r="O11" s="20"/>
      <c r="P11" s="19"/>
      <c r="Q11" s="19"/>
      <c r="R11" s="19"/>
      <c r="S11" s="1"/>
      <c r="T11" s="1"/>
      <c r="U11" s="1"/>
      <c r="V11" s="1"/>
      <c r="W11" s="1"/>
      <c r="X11" s="1"/>
      <c r="Y11" s="1"/>
      <c r="Z11" s="1"/>
      <c r="AA11" s="1"/>
      <c r="AB11" s="20"/>
      <c r="AC11" s="21"/>
    </row>
    <row r="12" spans="1:29" x14ac:dyDescent="0.25">
      <c r="A12" s="18"/>
      <c r="B12" s="1"/>
      <c r="C12" s="19"/>
      <c r="D12" s="19"/>
      <c r="E12" s="19"/>
      <c r="F12" s="1"/>
      <c r="G12" s="1"/>
      <c r="H12" s="1"/>
      <c r="I12" s="1"/>
      <c r="J12" s="1"/>
      <c r="K12" s="1"/>
      <c r="L12" s="1"/>
      <c r="M12" s="1"/>
      <c r="N12" s="1"/>
      <c r="O12" s="20"/>
      <c r="P12" s="19"/>
      <c r="Q12" s="19"/>
      <c r="R12" s="19"/>
      <c r="S12" s="1"/>
      <c r="T12" s="1"/>
      <c r="U12" s="1"/>
      <c r="V12" s="1"/>
      <c r="W12" s="1"/>
      <c r="X12" s="1"/>
      <c r="Y12" s="1"/>
      <c r="Z12" s="1"/>
      <c r="AA12" s="1"/>
      <c r="AB12" s="20"/>
      <c r="AC12" s="21"/>
    </row>
    <row r="13" spans="1:29" ht="15.75" thickBot="1" x14ac:dyDescent="0.3">
      <c r="A13" s="22" t="s">
        <v>26</v>
      </c>
      <c r="B13" s="23" t="s">
        <v>28</v>
      </c>
      <c r="C13" s="24">
        <f>SUM(C4:C12)</f>
        <v>11.32</v>
      </c>
      <c r="D13" s="24">
        <f t="shared" ref="D13:E13" si="3">SUM(D4:D12)</f>
        <v>10.49</v>
      </c>
      <c r="E13" s="24">
        <f t="shared" si="3"/>
        <v>4.76</v>
      </c>
      <c r="F13" s="23">
        <f>SUM(F4:F12)</f>
        <v>5.24</v>
      </c>
      <c r="G13" s="23">
        <f t="shared" ref="G13:AB13" si="4">SUM(G4:G12)</f>
        <v>15.31</v>
      </c>
      <c r="H13" s="23">
        <f t="shared" si="4"/>
        <v>24.66</v>
      </c>
      <c r="I13" s="23">
        <f t="shared" si="4"/>
        <v>10.25</v>
      </c>
      <c r="J13" s="23">
        <f t="shared" si="4"/>
        <v>8.82</v>
      </c>
      <c r="K13" s="23">
        <f t="shared" si="4"/>
        <v>6.55</v>
      </c>
      <c r="L13" s="23">
        <f t="shared" si="4"/>
        <v>6.08</v>
      </c>
      <c r="M13" s="23">
        <f t="shared" si="4"/>
        <v>8.77</v>
      </c>
      <c r="N13" s="23">
        <f t="shared" si="4"/>
        <v>15.989999999999998</v>
      </c>
      <c r="O13" s="23">
        <f t="shared" si="4"/>
        <v>128.23999999999998</v>
      </c>
      <c r="P13" s="24">
        <f>SUM(P4:P12)</f>
        <v>13.931000000000001</v>
      </c>
      <c r="Q13" s="24">
        <f t="shared" ref="Q13:R13" si="5">SUM(Q4:Q12)</f>
        <v>13.81</v>
      </c>
      <c r="R13" s="24">
        <f t="shared" si="5"/>
        <v>10.360000000000001</v>
      </c>
      <c r="S13" s="23">
        <f t="shared" si="4"/>
        <v>7.34</v>
      </c>
      <c r="T13" s="23">
        <f t="shared" si="4"/>
        <v>23.38</v>
      </c>
      <c r="U13" s="23">
        <f t="shared" si="4"/>
        <v>22.92</v>
      </c>
      <c r="V13" s="23">
        <f t="shared" si="4"/>
        <v>13.719999999999999</v>
      </c>
      <c r="W13" s="23">
        <f t="shared" si="4"/>
        <v>7.21</v>
      </c>
      <c r="X13" s="23">
        <f t="shared" si="4"/>
        <v>10.45</v>
      </c>
      <c r="Y13" s="23">
        <f t="shared" si="4"/>
        <v>6.41</v>
      </c>
      <c r="Z13" s="23">
        <f t="shared" si="4"/>
        <v>10.110000000000001</v>
      </c>
      <c r="AA13" s="23">
        <f t="shared" si="4"/>
        <v>8.8800000000000008</v>
      </c>
      <c r="AB13" s="23">
        <f t="shared" si="4"/>
        <v>148.52100000000002</v>
      </c>
      <c r="AC13" s="25">
        <f t="shared" ref="AC13" si="6">O13/AB13%</f>
        <v>86.344691996417993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C7DCB-B932-4F43-A47A-3B9F7563CA72}">
  <dimension ref="A1:L10"/>
  <sheetViews>
    <sheetView workbookViewId="0">
      <selection activeCell="O5" sqref="O5"/>
    </sheetView>
  </sheetViews>
  <sheetFormatPr defaultRowHeight="15" x14ac:dyDescent="0.25"/>
  <sheetData>
    <row r="1" spans="1:12" ht="47.25" x14ac:dyDescent="0.25">
      <c r="A1" s="26"/>
      <c r="B1" s="27"/>
      <c r="C1" s="28"/>
      <c r="D1" s="28"/>
      <c r="E1" s="28"/>
      <c r="F1" s="28"/>
      <c r="G1" s="28"/>
      <c r="H1" s="28"/>
      <c r="I1" s="29"/>
      <c r="J1" s="29"/>
      <c r="K1" s="30" t="s">
        <v>29</v>
      </c>
      <c r="L1" s="30" t="s">
        <v>30</v>
      </c>
    </row>
    <row r="2" spans="1:12" ht="31.5" x14ac:dyDescent="0.25">
      <c r="A2" s="26"/>
      <c r="B2" s="31" t="s">
        <v>31</v>
      </c>
      <c r="C2" s="31" t="s">
        <v>26</v>
      </c>
      <c r="D2" s="31"/>
      <c r="E2" s="31"/>
      <c r="F2" s="26"/>
      <c r="G2" s="26"/>
      <c r="H2" s="26"/>
      <c r="I2" s="29"/>
      <c r="J2" s="29"/>
      <c r="K2" s="30" t="s">
        <v>32</v>
      </c>
      <c r="L2" s="30" t="s">
        <v>33</v>
      </c>
    </row>
    <row r="3" spans="1:12" ht="31.5" x14ac:dyDescent="0.25">
      <c r="A3" s="26"/>
      <c r="B3" s="121" t="s">
        <v>34</v>
      </c>
      <c r="C3" s="121"/>
      <c r="D3" s="121"/>
      <c r="E3" s="121"/>
      <c r="F3" s="26"/>
      <c r="G3" s="26"/>
      <c r="H3" s="26"/>
      <c r="I3" s="29"/>
      <c r="J3" s="29"/>
      <c r="K3" s="30" t="s">
        <v>35</v>
      </c>
      <c r="L3" s="30" t="s">
        <v>36</v>
      </c>
    </row>
    <row r="4" spans="1:12" ht="32.25" thickBot="1" x14ac:dyDescent="0.3">
      <c r="A4" s="26"/>
      <c r="B4" s="26"/>
      <c r="C4" s="26"/>
      <c r="D4" s="32">
        <f>SUBTOTAL(9,D6:D98)</f>
        <v>166</v>
      </c>
      <c r="E4" s="32">
        <f>SUBTOTAL(9,E6:E98)</f>
        <v>7</v>
      </c>
      <c r="F4" s="32">
        <f>SUBTOTAL(9,F6:F98)</f>
        <v>11</v>
      </c>
      <c r="G4" s="26"/>
      <c r="H4" s="26"/>
      <c r="I4" s="32">
        <f>SUBTOTAL(9,I6:I98)</f>
        <v>0</v>
      </c>
      <c r="J4" s="29"/>
      <c r="K4" s="30" t="s">
        <v>37</v>
      </c>
      <c r="L4" s="30" t="s">
        <v>38</v>
      </c>
    </row>
    <row r="5" spans="1:12" ht="75" x14ac:dyDescent="0.25">
      <c r="A5" s="33" t="s">
        <v>39</v>
      </c>
      <c r="B5" s="34" t="s">
        <v>40</v>
      </c>
      <c r="C5" s="34" t="s">
        <v>41</v>
      </c>
      <c r="D5" s="34" t="s">
        <v>42</v>
      </c>
      <c r="E5" s="34" t="s">
        <v>43</v>
      </c>
      <c r="F5" s="34" t="s">
        <v>44</v>
      </c>
      <c r="G5" s="34" t="s">
        <v>45</v>
      </c>
      <c r="H5" s="35" t="s">
        <v>46</v>
      </c>
      <c r="I5" s="36" t="s">
        <v>47</v>
      </c>
      <c r="J5" s="29"/>
      <c r="K5" s="29"/>
      <c r="L5" s="29"/>
    </row>
    <row r="6" spans="1:12" x14ac:dyDescent="0.25">
      <c r="A6" s="37"/>
      <c r="B6" s="38"/>
      <c r="C6" s="31"/>
      <c r="D6" s="39"/>
      <c r="E6" s="40"/>
      <c r="F6" s="40"/>
      <c r="G6" s="40"/>
      <c r="H6" s="31"/>
      <c r="I6" s="5"/>
      <c r="J6" s="29"/>
      <c r="K6" s="29"/>
      <c r="L6" s="29"/>
    </row>
    <row r="7" spans="1:12" x14ac:dyDescent="0.25">
      <c r="A7" s="37" t="s">
        <v>18</v>
      </c>
      <c r="B7" s="40" t="s">
        <v>48</v>
      </c>
      <c r="C7" s="41" t="s">
        <v>49</v>
      </c>
      <c r="D7" s="40">
        <v>6</v>
      </c>
      <c r="E7" s="40">
        <v>6</v>
      </c>
      <c r="F7" s="40">
        <v>4</v>
      </c>
      <c r="G7" s="40" t="s">
        <v>50</v>
      </c>
      <c r="H7" s="40" t="s">
        <v>51</v>
      </c>
      <c r="I7" s="5" t="s">
        <v>38</v>
      </c>
      <c r="J7" s="29"/>
      <c r="K7" s="29"/>
      <c r="L7" s="29"/>
    </row>
    <row r="8" spans="1:12" x14ac:dyDescent="0.25">
      <c r="A8" s="37" t="s">
        <v>18</v>
      </c>
      <c r="B8" s="40" t="s">
        <v>52</v>
      </c>
      <c r="C8" s="40" t="s">
        <v>53</v>
      </c>
      <c r="D8" s="42">
        <v>160</v>
      </c>
      <c r="E8" s="40">
        <v>1</v>
      </c>
      <c r="F8" s="40">
        <v>7</v>
      </c>
      <c r="G8" s="40" t="s">
        <v>54</v>
      </c>
      <c r="H8" s="40" t="s">
        <v>51</v>
      </c>
      <c r="I8" s="5" t="s">
        <v>36</v>
      </c>
      <c r="J8" s="29"/>
      <c r="K8" s="29"/>
      <c r="L8" s="29"/>
    </row>
    <row r="9" spans="1:12" x14ac:dyDescent="0.25">
      <c r="A9" s="37"/>
      <c r="B9" s="40"/>
      <c r="C9" s="41"/>
      <c r="D9" s="40"/>
      <c r="E9" s="40"/>
      <c r="F9" s="40"/>
      <c r="G9" s="40"/>
      <c r="H9" s="40"/>
      <c r="I9" s="5"/>
      <c r="J9" s="29"/>
      <c r="K9" s="29"/>
      <c r="L9" s="29"/>
    </row>
    <row r="10" spans="1:12" x14ac:dyDescent="0.25">
      <c r="A10" s="37"/>
      <c r="B10" s="40"/>
      <c r="C10" s="31"/>
      <c r="D10" s="40"/>
      <c r="E10" s="40"/>
      <c r="F10" s="40"/>
      <c r="G10" s="40"/>
      <c r="H10" s="40"/>
      <c r="I10" s="5"/>
      <c r="J10" s="29"/>
      <c r="K10" s="29"/>
      <c r="L10" s="29"/>
    </row>
  </sheetData>
  <mergeCells count="1">
    <mergeCell ref="B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646D-FB75-4769-A417-7C3177737919}">
  <dimension ref="A1:L8"/>
  <sheetViews>
    <sheetView workbookViewId="0">
      <selection activeCell="G10" sqref="G10"/>
    </sheetView>
  </sheetViews>
  <sheetFormatPr defaultRowHeight="15" x14ac:dyDescent="0.25"/>
  <sheetData>
    <row r="1" spans="1:12" ht="31.5" x14ac:dyDescent="0.25">
      <c r="A1" s="43"/>
      <c r="B1" s="43"/>
      <c r="C1" s="43"/>
      <c r="D1" s="43">
        <v>57</v>
      </c>
      <c r="E1" s="43">
        <v>47</v>
      </c>
      <c r="F1" s="43">
        <v>32</v>
      </c>
      <c r="G1" s="43"/>
      <c r="H1" s="43"/>
      <c r="I1" s="43">
        <v>0</v>
      </c>
      <c r="J1" s="30"/>
      <c r="K1" s="30" t="s">
        <v>37</v>
      </c>
      <c r="L1" s="30" t="s">
        <v>38</v>
      </c>
    </row>
    <row r="2" spans="1:12" ht="78.75" x14ac:dyDescent="0.25">
      <c r="A2" s="43" t="s">
        <v>39</v>
      </c>
      <c r="B2" s="43" t="s">
        <v>40</v>
      </c>
      <c r="C2" s="43" t="s">
        <v>41</v>
      </c>
      <c r="D2" s="43" t="s">
        <v>42</v>
      </c>
      <c r="E2" s="43" t="s">
        <v>43</v>
      </c>
      <c r="F2" s="43" t="s">
        <v>44</v>
      </c>
      <c r="G2" s="43" t="s">
        <v>55</v>
      </c>
      <c r="H2" s="43" t="s">
        <v>56</v>
      </c>
      <c r="I2" s="36" t="s">
        <v>47</v>
      </c>
      <c r="J2" s="30"/>
      <c r="K2" s="30"/>
      <c r="L2" s="30"/>
    </row>
    <row r="3" spans="1:12" ht="31.5" x14ac:dyDescent="0.25">
      <c r="A3" s="44" t="s">
        <v>18</v>
      </c>
      <c r="B3" s="44" t="s">
        <v>57</v>
      </c>
      <c r="C3" s="45" t="s">
        <v>58</v>
      </c>
      <c r="D3" s="46">
        <v>30</v>
      </c>
      <c r="E3" s="44">
        <v>28</v>
      </c>
      <c r="F3" s="44">
        <v>17</v>
      </c>
      <c r="G3" s="44" t="s">
        <v>59</v>
      </c>
      <c r="H3" s="44" t="s">
        <v>60</v>
      </c>
      <c r="I3" s="47" t="s">
        <v>33</v>
      </c>
      <c r="J3" s="30"/>
      <c r="K3" s="30"/>
      <c r="L3" s="30"/>
    </row>
    <row r="4" spans="1:12" ht="31.5" x14ac:dyDescent="0.25">
      <c r="A4" s="48" t="s">
        <v>18</v>
      </c>
      <c r="B4" s="48" t="s">
        <v>57</v>
      </c>
      <c r="C4" s="43" t="s">
        <v>61</v>
      </c>
      <c r="D4" s="36">
        <v>5</v>
      </c>
      <c r="E4" s="48">
        <v>5</v>
      </c>
      <c r="F4" s="48">
        <v>5</v>
      </c>
      <c r="G4" s="48" t="s">
        <v>59</v>
      </c>
      <c r="H4" s="48" t="s">
        <v>60</v>
      </c>
      <c r="I4" s="30" t="s">
        <v>33</v>
      </c>
      <c r="J4" s="30"/>
      <c r="K4" s="30"/>
      <c r="L4" s="30"/>
    </row>
    <row r="5" spans="1:12" ht="31.5" x14ac:dyDescent="0.25">
      <c r="A5" s="48" t="s">
        <v>18</v>
      </c>
      <c r="B5" s="49" t="s">
        <v>62</v>
      </c>
      <c r="C5" s="43" t="s">
        <v>63</v>
      </c>
      <c r="D5" s="36">
        <v>15</v>
      </c>
      <c r="E5" s="48">
        <v>9</v>
      </c>
      <c r="F5" s="48">
        <v>6</v>
      </c>
      <c r="G5" s="48" t="s">
        <v>59</v>
      </c>
      <c r="H5" s="48" t="s">
        <v>60</v>
      </c>
      <c r="I5" s="30" t="s">
        <v>33</v>
      </c>
      <c r="J5" s="30"/>
      <c r="K5" s="30"/>
      <c r="L5" s="30"/>
    </row>
    <row r="6" spans="1:12" ht="31.5" x14ac:dyDescent="0.25">
      <c r="A6" s="48" t="s">
        <v>18</v>
      </c>
      <c r="B6" s="49" t="s">
        <v>62</v>
      </c>
      <c r="C6" s="43" t="s">
        <v>64</v>
      </c>
      <c r="D6" s="36">
        <v>6</v>
      </c>
      <c r="E6" s="48">
        <v>4</v>
      </c>
      <c r="F6" s="48">
        <v>3</v>
      </c>
      <c r="G6" s="48" t="s">
        <v>59</v>
      </c>
      <c r="H6" s="48" t="s">
        <v>60</v>
      </c>
      <c r="I6" s="30" t="s">
        <v>33</v>
      </c>
      <c r="J6" s="30"/>
      <c r="K6" s="30"/>
      <c r="L6" s="30"/>
    </row>
    <row r="7" spans="1:12" ht="31.5" x14ac:dyDescent="0.25">
      <c r="A7" s="48" t="s">
        <v>18</v>
      </c>
      <c r="B7" s="50" t="s">
        <v>65</v>
      </c>
      <c r="C7" s="43" t="s">
        <v>66</v>
      </c>
      <c r="D7" s="50">
        <v>1</v>
      </c>
      <c r="E7" s="50">
        <v>1</v>
      </c>
      <c r="F7" s="48">
        <v>1</v>
      </c>
      <c r="G7" s="48" t="s">
        <v>59</v>
      </c>
      <c r="H7" s="48" t="s">
        <v>60</v>
      </c>
      <c r="I7" s="30" t="s">
        <v>36</v>
      </c>
      <c r="J7" s="30"/>
      <c r="K7" s="30"/>
      <c r="L7" s="30"/>
    </row>
    <row r="8" spans="1:12" ht="15.75" x14ac:dyDescent="0.25">
      <c r="A8" s="43"/>
      <c r="B8" s="48"/>
      <c r="C8" s="36"/>
      <c r="D8" s="43"/>
      <c r="E8" s="36"/>
      <c r="F8" s="36"/>
      <c r="G8" s="36"/>
      <c r="H8" s="36"/>
      <c r="I8" s="30"/>
      <c r="J8" s="30"/>
      <c r="K8" s="30"/>
      <c r="L8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D766C-09B9-4982-93E3-E4E73FC9E27C}">
  <dimension ref="B1:N44"/>
  <sheetViews>
    <sheetView workbookViewId="0">
      <selection activeCell="E45" sqref="E45"/>
    </sheetView>
  </sheetViews>
  <sheetFormatPr defaultRowHeight="15" x14ac:dyDescent="0.25"/>
  <cols>
    <col min="2" max="2" width="17" bestFit="1" customWidth="1"/>
    <col min="3" max="3" width="19.7109375" bestFit="1" customWidth="1"/>
    <col min="4" max="4" width="19.42578125" bestFit="1" customWidth="1"/>
    <col min="5" max="5" width="15.140625" bestFit="1" customWidth="1"/>
    <col min="10" max="10" width="18.28515625" customWidth="1"/>
    <col min="11" max="11" width="15.5703125" customWidth="1"/>
    <col min="12" max="12" width="11.42578125" customWidth="1"/>
  </cols>
  <sheetData>
    <row r="1" spans="2:9" x14ac:dyDescent="0.25">
      <c r="B1" s="126" t="s">
        <v>67</v>
      </c>
      <c r="C1" s="127"/>
      <c r="D1" s="127"/>
      <c r="E1" s="128"/>
    </row>
    <row r="2" spans="2:9" x14ac:dyDescent="0.25">
      <c r="B2" s="51"/>
      <c r="C2" s="2" t="s">
        <v>68</v>
      </c>
      <c r="D2" s="2" t="s">
        <v>69</v>
      </c>
      <c r="E2" s="52" t="s">
        <v>17</v>
      </c>
    </row>
    <row r="3" spans="2:9" ht="15" hidden="1" customHeight="1" x14ac:dyDescent="0.25">
      <c r="B3" s="9" t="s">
        <v>70</v>
      </c>
      <c r="C3" s="1">
        <v>31693012.5</v>
      </c>
      <c r="D3" s="1">
        <v>-114635.32</v>
      </c>
      <c r="E3" s="53">
        <f>D3/C3*100</f>
        <v>-0.36170534435626783</v>
      </c>
    </row>
    <row r="4" spans="2:9" ht="15" hidden="1" customHeight="1" x14ac:dyDescent="0.25">
      <c r="B4" s="9" t="s">
        <v>71</v>
      </c>
      <c r="C4" s="1">
        <v>22461322.5</v>
      </c>
      <c r="D4" s="1">
        <v>-59108.5</v>
      </c>
      <c r="E4" s="53">
        <f t="shared" ref="E4:E12" si="0">D4/C4*100</f>
        <v>-0.26315681100255783</v>
      </c>
    </row>
    <row r="5" spans="2:9" ht="15" hidden="1" customHeight="1" x14ac:dyDescent="0.25">
      <c r="B5" s="9" t="s">
        <v>72</v>
      </c>
      <c r="C5" s="1">
        <v>6753867.5</v>
      </c>
      <c r="D5" s="1">
        <v>-222726</v>
      </c>
      <c r="E5" s="53">
        <f t="shared" si="0"/>
        <v>-3.2977549529954504</v>
      </c>
    </row>
    <row r="6" spans="2:9" ht="15.75" thickBot="1" x14ac:dyDescent="0.3">
      <c r="B6" s="9" t="s">
        <v>27</v>
      </c>
      <c r="C6" s="54">
        <v>7676120</v>
      </c>
      <c r="D6" s="1">
        <v>0</v>
      </c>
      <c r="E6" s="53">
        <f t="shared" si="0"/>
        <v>0</v>
      </c>
    </row>
    <row r="7" spans="2:9" ht="15" hidden="1" customHeight="1" x14ac:dyDescent="0.25">
      <c r="B7" s="9" t="s">
        <v>73</v>
      </c>
      <c r="C7" s="1">
        <v>23322780</v>
      </c>
      <c r="D7" s="1">
        <v>-30865</v>
      </c>
      <c r="E7" s="53">
        <f t="shared" si="0"/>
        <v>-0.13233842620819647</v>
      </c>
    </row>
    <row r="8" spans="2:9" ht="15" hidden="1" customHeight="1" x14ac:dyDescent="0.25">
      <c r="B8" s="9" t="s">
        <v>74</v>
      </c>
      <c r="C8" s="1">
        <v>14577647.5</v>
      </c>
      <c r="D8" s="1">
        <v>-19000</v>
      </c>
      <c r="E8" s="53">
        <f t="shared" si="0"/>
        <v>-0.13033653063705924</v>
      </c>
    </row>
    <row r="9" spans="2:9" ht="15" hidden="1" customHeight="1" x14ac:dyDescent="0.25">
      <c r="B9" s="9" t="s">
        <v>75</v>
      </c>
      <c r="C9" s="1">
        <v>17079967.5</v>
      </c>
      <c r="D9" s="1">
        <v>-44512.25</v>
      </c>
      <c r="E9" s="53">
        <f t="shared" si="0"/>
        <v>-0.26061085889068586</v>
      </c>
    </row>
    <row r="10" spans="2:9" ht="15" hidden="1" customHeight="1" x14ac:dyDescent="0.25">
      <c r="B10" s="9" t="s">
        <v>76</v>
      </c>
      <c r="C10" s="1">
        <v>15959652.5</v>
      </c>
      <c r="D10" s="1">
        <v>-76000</v>
      </c>
      <c r="E10" s="53">
        <f t="shared" si="0"/>
        <v>-0.47620084459859008</v>
      </c>
    </row>
    <row r="11" spans="2:9" ht="15" hidden="1" customHeight="1" x14ac:dyDescent="0.25">
      <c r="B11" s="9" t="s">
        <v>77</v>
      </c>
      <c r="C11" s="1">
        <v>13290952.5</v>
      </c>
      <c r="D11" s="1">
        <v>0</v>
      </c>
      <c r="E11" s="53">
        <f t="shared" si="0"/>
        <v>0</v>
      </c>
    </row>
    <row r="12" spans="2:9" ht="15.75" hidden="1" customHeight="1" x14ac:dyDescent="0.25">
      <c r="B12" s="55" t="s">
        <v>28</v>
      </c>
      <c r="C12" s="56">
        <f>SUM(C3:C11)</f>
        <v>152815322.5</v>
      </c>
      <c r="D12" s="56">
        <f>SUM(D3:D11)</f>
        <v>-566847.07000000007</v>
      </c>
      <c r="E12" s="57">
        <f t="shared" si="0"/>
        <v>-0.37093601657647912</v>
      </c>
      <c r="I12" s="59"/>
    </row>
    <row r="13" spans="2:9" x14ac:dyDescent="0.25">
      <c r="B13" s="126" t="s">
        <v>78</v>
      </c>
      <c r="C13" s="127"/>
      <c r="D13" s="127"/>
      <c r="E13" s="128"/>
    </row>
    <row r="14" spans="2:9" ht="15" hidden="1" customHeight="1" x14ac:dyDescent="0.25">
      <c r="B14" s="9" t="s">
        <v>70</v>
      </c>
      <c r="C14" s="1">
        <v>18952407.5</v>
      </c>
      <c r="D14" s="1">
        <v>-298391.69</v>
      </c>
      <c r="E14" s="53">
        <f>D14/C14*100</f>
        <v>-1.5744263096917899</v>
      </c>
    </row>
    <row r="15" spans="2:9" hidden="1" x14ac:dyDescent="0.25">
      <c r="B15" s="9" t="s">
        <v>71</v>
      </c>
      <c r="C15" s="1">
        <v>11470987.5</v>
      </c>
      <c r="D15" s="1">
        <v>-2058298.53</v>
      </c>
      <c r="E15" s="53">
        <f t="shared" ref="E15:E23" si="1">D15/C15*100</f>
        <v>-17.94351645836943</v>
      </c>
    </row>
    <row r="16" spans="2:9" hidden="1" x14ac:dyDescent="0.25">
      <c r="B16" s="9" t="s">
        <v>72</v>
      </c>
      <c r="C16" s="1">
        <v>8899092.5</v>
      </c>
      <c r="D16" s="1">
        <v>-9457.5</v>
      </c>
      <c r="E16" s="53">
        <f t="shared" si="1"/>
        <v>-0.10627488139942361</v>
      </c>
    </row>
    <row r="17" spans="2:14" x14ac:dyDescent="0.25">
      <c r="B17" s="9" t="s">
        <v>27</v>
      </c>
      <c r="C17" s="1">
        <v>6021220</v>
      </c>
      <c r="D17" s="1">
        <v>36815</v>
      </c>
      <c r="E17" s="53">
        <f t="shared" si="1"/>
        <v>0.61142094127103808</v>
      </c>
      <c r="H17" s="60"/>
      <c r="I17" s="122"/>
      <c r="J17" s="122"/>
      <c r="K17" s="122"/>
      <c r="L17" s="122"/>
      <c r="M17" s="60"/>
      <c r="N17" s="60"/>
    </row>
    <row r="18" spans="2:14" hidden="1" x14ac:dyDescent="0.25">
      <c r="B18" s="9" t="s">
        <v>73</v>
      </c>
      <c r="C18" s="1">
        <v>12306370</v>
      </c>
      <c r="D18" s="1">
        <v>-648668</v>
      </c>
      <c r="E18" s="53">
        <f t="shared" si="1"/>
        <v>-5.2709938023966449</v>
      </c>
      <c r="H18" s="60"/>
      <c r="I18" s="61"/>
      <c r="J18" s="61"/>
      <c r="K18" s="61"/>
      <c r="L18" s="61"/>
      <c r="M18" s="60"/>
      <c r="N18" s="60"/>
    </row>
    <row r="19" spans="2:14" hidden="1" x14ac:dyDescent="0.25">
      <c r="B19" s="9" t="s">
        <v>74</v>
      </c>
      <c r="C19" s="1">
        <v>10451215</v>
      </c>
      <c r="D19" s="1">
        <v>-247619.76</v>
      </c>
      <c r="E19" s="53">
        <f t="shared" si="1"/>
        <v>-2.3692916086789908</v>
      </c>
      <c r="H19" s="60"/>
      <c r="I19" s="60"/>
      <c r="J19" s="60"/>
      <c r="K19" s="60"/>
      <c r="L19" s="62"/>
      <c r="M19" s="60"/>
      <c r="N19" s="60"/>
    </row>
    <row r="20" spans="2:14" hidden="1" x14ac:dyDescent="0.25">
      <c r="B20" s="9" t="s">
        <v>75</v>
      </c>
      <c r="C20" s="1">
        <v>8742250</v>
      </c>
      <c r="D20" s="1">
        <v>-294304.92</v>
      </c>
      <c r="E20" s="53">
        <f t="shared" si="1"/>
        <v>-3.3664665274957817</v>
      </c>
      <c r="H20" s="60"/>
      <c r="I20" s="60"/>
      <c r="J20" s="60"/>
      <c r="K20" s="60"/>
      <c r="L20" s="62"/>
      <c r="M20" s="60"/>
      <c r="N20" s="60"/>
    </row>
    <row r="21" spans="2:14" hidden="1" x14ac:dyDescent="0.25">
      <c r="B21" s="9" t="s">
        <v>76</v>
      </c>
      <c r="C21" s="1">
        <v>7039645</v>
      </c>
      <c r="D21" s="1">
        <v>-34380</v>
      </c>
      <c r="E21" s="53">
        <f t="shared" si="1"/>
        <v>-0.48837689968741321</v>
      </c>
      <c r="H21" s="60"/>
      <c r="I21" s="60"/>
      <c r="J21" s="60"/>
      <c r="K21" s="60"/>
      <c r="L21" s="62"/>
      <c r="M21" s="60"/>
      <c r="N21" s="60"/>
    </row>
    <row r="22" spans="2:14" hidden="1" x14ac:dyDescent="0.25">
      <c r="B22" s="9" t="s">
        <v>77</v>
      </c>
      <c r="C22" s="1">
        <v>4008375</v>
      </c>
      <c r="D22" s="1">
        <v>-233984.1</v>
      </c>
      <c r="E22" s="53">
        <f t="shared" si="1"/>
        <v>-5.837380484610347</v>
      </c>
      <c r="H22" s="60"/>
      <c r="I22" s="60"/>
      <c r="J22" s="60"/>
      <c r="K22" s="60"/>
      <c r="L22" s="62"/>
      <c r="M22" s="60"/>
      <c r="N22" s="60"/>
    </row>
    <row r="23" spans="2:14" ht="15.75" thickBot="1" x14ac:dyDescent="0.3">
      <c r="B23" s="55" t="s">
        <v>28</v>
      </c>
      <c r="C23" s="58">
        <v>20281080</v>
      </c>
      <c r="D23" s="58"/>
      <c r="E23" s="57">
        <f t="shared" si="1"/>
        <v>0</v>
      </c>
      <c r="H23" s="60"/>
      <c r="I23" s="60"/>
      <c r="J23" s="61"/>
      <c r="K23" s="61"/>
      <c r="L23" s="62"/>
      <c r="M23" s="60"/>
      <c r="N23" s="60"/>
    </row>
    <row r="24" spans="2:14" x14ac:dyDescent="0.25">
      <c r="B24" s="123" t="s">
        <v>79</v>
      </c>
      <c r="C24" s="124"/>
      <c r="D24" s="124"/>
      <c r="E24" s="125"/>
      <c r="H24" s="60"/>
      <c r="I24" s="60"/>
      <c r="J24" s="60"/>
      <c r="K24" s="60"/>
      <c r="L24" s="62"/>
      <c r="M24" s="60"/>
      <c r="N24" s="60"/>
    </row>
    <row r="25" spans="2:14" hidden="1" x14ac:dyDescent="0.25">
      <c r="B25" s="9" t="s">
        <v>70</v>
      </c>
      <c r="C25" s="1">
        <f>C14+C3</f>
        <v>50645420</v>
      </c>
      <c r="D25" s="1">
        <f>D14+D3</f>
        <v>-413027.01</v>
      </c>
      <c r="E25" s="53">
        <f>D25/C25*100</f>
        <v>-0.81552687291368098</v>
      </c>
      <c r="H25" s="60"/>
      <c r="I25" s="60"/>
      <c r="J25" s="60"/>
      <c r="K25" s="60"/>
      <c r="L25" s="62"/>
      <c r="M25" s="60"/>
      <c r="N25" s="60"/>
    </row>
    <row r="26" spans="2:14" hidden="1" x14ac:dyDescent="0.25">
      <c r="B26" s="9" t="s">
        <v>71</v>
      </c>
      <c r="C26" s="1">
        <f t="shared" ref="C26:D33" si="2">C15+C4</f>
        <v>33932310</v>
      </c>
      <c r="D26" s="1">
        <f t="shared" si="2"/>
        <v>-2117407.0300000003</v>
      </c>
      <c r="E26" s="53">
        <f t="shared" ref="E26:E34" si="3">D26/C26*100</f>
        <v>-6.2400910223913444</v>
      </c>
      <c r="H26" s="60"/>
      <c r="I26" s="60"/>
      <c r="J26" s="60"/>
      <c r="K26" s="60"/>
      <c r="L26" s="62"/>
      <c r="M26" s="60"/>
      <c r="N26" s="60"/>
    </row>
    <row r="27" spans="2:14" hidden="1" x14ac:dyDescent="0.25">
      <c r="B27" s="9" t="s">
        <v>72</v>
      </c>
      <c r="C27" s="1">
        <f t="shared" si="2"/>
        <v>15652960</v>
      </c>
      <c r="D27" s="1">
        <f t="shared" si="2"/>
        <v>-232183.5</v>
      </c>
      <c r="E27" s="53">
        <f t="shared" si="3"/>
        <v>-1.4833200877022621</v>
      </c>
      <c r="H27" s="60"/>
      <c r="I27" s="60"/>
      <c r="J27" s="60"/>
      <c r="K27" s="60"/>
      <c r="L27" s="62"/>
      <c r="M27" s="60"/>
      <c r="N27" s="60"/>
    </row>
    <row r="28" spans="2:14" x14ac:dyDescent="0.25">
      <c r="B28" s="9" t="s">
        <v>27</v>
      </c>
      <c r="C28" s="1">
        <v>20281080</v>
      </c>
      <c r="D28" s="1">
        <f t="shared" si="2"/>
        <v>36815</v>
      </c>
      <c r="E28" s="53">
        <f t="shared" si="3"/>
        <v>0.18152386362067502</v>
      </c>
      <c r="H28" s="60"/>
      <c r="I28" s="60"/>
      <c r="J28" s="63"/>
      <c r="K28" s="63"/>
      <c r="L28" s="62"/>
      <c r="M28" s="60"/>
      <c r="N28" s="60"/>
    </row>
    <row r="29" spans="2:14" hidden="1" x14ac:dyDescent="0.25">
      <c r="B29" s="9" t="s">
        <v>73</v>
      </c>
      <c r="C29" s="1">
        <f t="shared" si="2"/>
        <v>35629150</v>
      </c>
      <c r="D29" s="1">
        <f t="shared" si="2"/>
        <v>-679533</v>
      </c>
      <c r="E29" s="53">
        <f t="shared" si="3"/>
        <v>-1.9072388760326866</v>
      </c>
      <c r="H29" s="60"/>
      <c r="I29" s="122"/>
      <c r="J29" s="122"/>
      <c r="K29" s="122"/>
      <c r="L29" s="122"/>
      <c r="M29" s="60"/>
      <c r="N29" s="60"/>
    </row>
    <row r="30" spans="2:14" hidden="1" x14ac:dyDescent="0.25">
      <c r="B30" s="9" t="s">
        <v>74</v>
      </c>
      <c r="C30" s="1">
        <f t="shared" si="2"/>
        <v>25028862.5</v>
      </c>
      <c r="D30" s="1">
        <f t="shared" si="2"/>
        <v>-266619.76</v>
      </c>
      <c r="E30" s="53">
        <f t="shared" si="3"/>
        <v>-1.0652492097873005</v>
      </c>
      <c r="H30" s="60"/>
      <c r="I30" s="60"/>
      <c r="J30" s="60"/>
      <c r="K30" s="60"/>
      <c r="L30" s="62"/>
      <c r="M30" s="60"/>
      <c r="N30" s="60"/>
    </row>
    <row r="31" spans="2:14" hidden="1" x14ac:dyDescent="0.25">
      <c r="B31" s="9" t="s">
        <v>75</v>
      </c>
      <c r="C31" s="1">
        <f t="shared" si="2"/>
        <v>25822217.5</v>
      </c>
      <c r="D31" s="1">
        <f t="shared" si="2"/>
        <v>-338817.17</v>
      </c>
      <c r="E31" s="53">
        <f t="shared" si="3"/>
        <v>-1.3121149258385727</v>
      </c>
      <c r="H31" s="60"/>
      <c r="I31" s="60"/>
      <c r="J31" s="60"/>
      <c r="K31" s="60"/>
      <c r="L31" s="62"/>
      <c r="M31" s="60"/>
      <c r="N31" s="60"/>
    </row>
    <row r="32" spans="2:14" hidden="1" x14ac:dyDescent="0.25">
      <c r="B32" s="9" t="s">
        <v>76</v>
      </c>
      <c r="C32" s="1">
        <f t="shared" si="2"/>
        <v>22999297.5</v>
      </c>
      <c r="D32" s="1">
        <f t="shared" si="2"/>
        <v>-110380</v>
      </c>
      <c r="E32" s="53">
        <f t="shared" si="3"/>
        <v>-0.47992770213959801</v>
      </c>
      <c r="H32" s="60"/>
      <c r="I32" s="60"/>
      <c r="J32" s="60"/>
      <c r="K32" s="60"/>
      <c r="L32" s="62"/>
      <c r="M32" s="60"/>
      <c r="N32" s="60"/>
    </row>
    <row r="33" spans="2:14" hidden="1" x14ac:dyDescent="0.25">
      <c r="B33" s="9" t="s">
        <v>77</v>
      </c>
      <c r="C33" s="1">
        <f t="shared" si="2"/>
        <v>17299327.5</v>
      </c>
      <c r="D33" s="1">
        <f t="shared" si="2"/>
        <v>-233984.1</v>
      </c>
      <c r="E33" s="53">
        <f t="shared" si="3"/>
        <v>-1.3525618264640633</v>
      </c>
      <c r="H33" s="60"/>
      <c r="I33" s="60"/>
      <c r="J33" s="60"/>
      <c r="K33" s="60"/>
      <c r="L33" s="62"/>
      <c r="M33" s="60"/>
      <c r="N33" s="60"/>
    </row>
    <row r="34" spans="2:14" ht="15.75" hidden="1" thickBot="1" x14ac:dyDescent="0.3">
      <c r="B34" s="64" t="s">
        <v>80</v>
      </c>
      <c r="C34" s="23">
        <f>SUM(C25:C33)</f>
        <v>247290625</v>
      </c>
      <c r="D34" s="23">
        <f>SUM(D25:D33)</f>
        <v>-4355136.5699999994</v>
      </c>
      <c r="E34" s="65">
        <f t="shared" si="3"/>
        <v>-1.7611409935172426</v>
      </c>
      <c r="G34">
        <f>C34/100000</f>
        <v>2472.90625</v>
      </c>
      <c r="H34" s="60"/>
      <c r="I34" s="60"/>
      <c r="J34" s="60"/>
      <c r="K34" s="60"/>
      <c r="L34" s="62"/>
      <c r="M34" s="60"/>
      <c r="N34" s="60"/>
    </row>
    <row r="35" spans="2:14" x14ac:dyDescent="0.25">
      <c r="H35" s="60"/>
      <c r="I35" s="60"/>
      <c r="J35" s="60"/>
      <c r="K35" s="60"/>
      <c r="L35" s="62"/>
      <c r="M35" s="60"/>
      <c r="N35" s="60"/>
    </row>
    <row r="36" spans="2:14" x14ac:dyDescent="0.25">
      <c r="E36" s="66"/>
      <c r="H36" s="60"/>
      <c r="I36" s="60"/>
      <c r="J36" s="60"/>
      <c r="K36" s="60"/>
      <c r="L36" s="62"/>
      <c r="M36" s="60"/>
      <c r="N36" s="60"/>
    </row>
    <row r="37" spans="2:14" x14ac:dyDescent="0.25">
      <c r="H37" s="60"/>
      <c r="I37" s="60"/>
      <c r="J37" s="60"/>
      <c r="K37" s="60"/>
      <c r="L37" s="62"/>
      <c r="M37" s="60"/>
      <c r="N37" s="60"/>
    </row>
    <row r="38" spans="2:14" x14ac:dyDescent="0.25">
      <c r="H38" s="60"/>
      <c r="I38" s="60"/>
      <c r="J38" s="60"/>
      <c r="K38" s="60"/>
      <c r="L38" s="62"/>
      <c r="M38" s="60"/>
      <c r="N38" s="60"/>
    </row>
    <row r="39" spans="2:14" x14ac:dyDescent="0.25">
      <c r="H39" s="60"/>
      <c r="I39" s="60"/>
      <c r="J39" s="60"/>
      <c r="K39" s="60"/>
      <c r="L39" s="62"/>
      <c r="M39" s="60"/>
      <c r="N39" s="60"/>
    </row>
    <row r="40" spans="2:14" x14ac:dyDescent="0.25">
      <c r="H40" s="60"/>
      <c r="I40" s="122"/>
      <c r="J40" s="122"/>
      <c r="K40" s="122"/>
      <c r="L40" s="122"/>
      <c r="M40" s="60"/>
      <c r="N40" s="60"/>
    </row>
    <row r="41" spans="2:14" x14ac:dyDescent="0.25">
      <c r="H41" s="60"/>
      <c r="I41" s="60"/>
      <c r="J41" s="60"/>
      <c r="K41" s="60"/>
      <c r="L41" s="62"/>
      <c r="M41" s="60"/>
      <c r="N41" s="60"/>
    </row>
    <row r="42" spans="2:14" x14ac:dyDescent="0.25">
      <c r="H42" s="60"/>
      <c r="I42" s="60"/>
      <c r="J42" s="60"/>
      <c r="K42" s="60"/>
      <c r="L42" s="62"/>
      <c r="M42" s="60"/>
      <c r="N42" s="60"/>
    </row>
    <row r="43" spans="2:14" x14ac:dyDescent="0.25">
      <c r="H43" s="60"/>
      <c r="I43" s="60"/>
      <c r="J43" s="60"/>
      <c r="K43" s="60"/>
      <c r="L43" s="62"/>
      <c r="M43" s="60"/>
      <c r="N43" s="60"/>
    </row>
    <row r="44" spans="2:14" x14ac:dyDescent="0.25">
      <c r="H44" s="60"/>
      <c r="I44" s="60"/>
      <c r="J44" s="60"/>
      <c r="K44" s="60"/>
      <c r="L44" s="62"/>
      <c r="M44" s="60"/>
      <c r="N44" s="60"/>
    </row>
  </sheetData>
  <mergeCells count="6">
    <mergeCell ref="I17:L17"/>
    <mergeCell ref="B24:E24"/>
    <mergeCell ref="I29:L29"/>
    <mergeCell ref="I40:L40"/>
    <mergeCell ref="B1:E1"/>
    <mergeCell ref="B13:E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2E48D-101A-45FF-A878-A9C72280CA09}">
  <dimension ref="A1:L24"/>
  <sheetViews>
    <sheetView workbookViewId="0">
      <selection activeCell="P13" sqref="P13"/>
    </sheetView>
  </sheetViews>
  <sheetFormatPr defaultRowHeight="15" x14ac:dyDescent="0.25"/>
  <sheetData>
    <row r="1" spans="1:12" x14ac:dyDescent="0.25">
      <c r="A1" s="123" t="s">
        <v>81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45" x14ac:dyDescent="0.25">
      <c r="A2" s="67" t="s">
        <v>82</v>
      </c>
      <c r="B2" s="68" t="s">
        <v>39</v>
      </c>
      <c r="C2" s="68" t="s">
        <v>40</v>
      </c>
      <c r="D2" s="68" t="s">
        <v>41</v>
      </c>
      <c r="E2" s="68" t="s">
        <v>83</v>
      </c>
      <c r="F2" s="68" t="s">
        <v>84</v>
      </c>
      <c r="G2" s="68" t="s">
        <v>85</v>
      </c>
      <c r="H2" s="68" t="s">
        <v>86</v>
      </c>
      <c r="I2" s="68" t="s">
        <v>87</v>
      </c>
      <c r="J2" s="68" t="s">
        <v>88</v>
      </c>
      <c r="K2" s="68" t="s">
        <v>28</v>
      </c>
      <c r="L2" s="69" t="s">
        <v>89</v>
      </c>
    </row>
    <row r="3" spans="1:12" x14ac:dyDescent="0.25">
      <c r="A3" s="9" t="s">
        <v>26</v>
      </c>
      <c r="B3" s="1" t="s">
        <v>18</v>
      </c>
      <c r="C3" s="1" t="s">
        <v>90</v>
      </c>
      <c r="D3" s="1" t="s">
        <v>91</v>
      </c>
      <c r="E3" s="1" t="s">
        <v>92</v>
      </c>
      <c r="F3" s="1">
        <v>8</v>
      </c>
      <c r="G3" s="1">
        <v>0</v>
      </c>
      <c r="H3" s="1">
        <v>0</v>
      </c>
      <c r="I3" s="1">
        <v>0</v>
      </c>
      <c r="J3" s="1">
        <v>0</v>
      </c>
      <c r="K3" s="1">
        <f>SUM(F3:J3)</f>
        <v>8</v>
      </c>
      <c r="L3" s="70" t="s">
        <v>51</v>
      </c>
    </row>
    <row r="4" spans="1:12" x14ac:dyDescent="0.25">
      <c r="A4" s="9" t="s">
        <v>26</v>
      </c>
      <c r="B4" s="1" t="s">
        <v>18</v>
      </c>
      <c r="C4" s="1" t="s">
        <v>93</v>
      </c>
      <c r="D4" s="1" t="s">
        <v>94</v>
      </c>
      <c r="E4" s="1" t="s">
        <v>95</v>
      </c>
      <c r="F4" s="1">
        <v>12</v>
      </c>
      <c r="G4" s="1">
        <v>0</v>
      </c>
      <c r="H4" s="1">
        <v>0</v>
      </c>
      <c r="I4" s="1">
        <v>0</v>
      </c>
      <c r="J4" s="1">
        <v>0</v>
      </c>
      <c r="K4" s="1">
        <f t="shared" ref="K4:K23" si="0">SUM(F4:J4)</f>
        <v>12</v>
      </c>
      <c r="L4" s="70" t="s">
        <v>51</v>
      </c>
    </row>
    <row r="5" spans="1:12" x14ac:dyDescent="0.25">
      <c r="A5" s="9" t="s">
        <v>26</v>
      </c>
      <c r="B5" s="1" t="s">
        <v>18</v>
      </c>
      <c r="C5" s="1" t="s">
        <v>96</v>
      </c>
      <c r="D5" s="1" t="s">
        <v>97</v>
      </c>
      <c r="E5" s="1" t="s">
        <v>98</v>
      </c>
      <c r="F5" s="1">
        <v>10</v>
      </c>
      <c r="G5" s="1">
        <v>0</v>
      </c>
      <c r="H5" s="1">
        <v>0</v>
      </c>
      <c r="I5" s="1">
        <v>0</v>
      </c>
      <c r="J5" s="1">
        <v>0</v>
      </c>
      <c r="K5" s="1">
        <f t="shared" si="0"/>
        <v>10</v>
      </c>
      <c r="L5" s="70" t="s">
        <v>51</v>
      </c>
    </row>
    <row r="6" spans="1:12" x14ac:dyDescent="0.25">
      <c r="A6" s="9" t="s">
        <v>26</v>
      </c>
      <c r="B6" s="1" t="s">
        <v>18</v>
      </c>
      <c r="C6" s="1" t="s">
        <v>99</v>
      </c>
      <c r="D6" s="1" t="s">
        <v>100</v>
      </c>
      <c r="E6" s="1" t="s">
        <v>98</v>
      </c>
      <c r="F6" s="1">
        <v>0</v>
      </c>
      <c r="G6" s="1">
        <v>4</v>
      </c>
      <c r="H6" s="1">
        <v>0</v>
      </c>
      <c r="I6" s="1">
        <v>0</v>
      </c>
      <c r="J6" s="1">
        <v>0</v>
      </c>
      <c r="K6" s="1">
        <f t="shared" si="0"/>
        <v>4</v>
      </c>
      <c r="L6" s="70" t="s">
        <v>51</v>
      </c>
    </row>
    <row r="7" spans="1:12" x14ac:dyDescent="0.25">
      <c r="A7" s="71" t="s">
        <v>26</v>
      </c>
      <c r="B7" s="72" t="s">
        <v>18</v>
      </c>
      <c r="C7" s="72"/>
      <c r="D7" s="72"/>
      <c r="E7" s="72" t="s">
        <v>30</v>
      </c>
      <c r="F7" s="72">
        <f>SUM(F3:F6)</f>
        <v>30</v>
      </c>
      <c r="G7" s="72">
        <v>4</v>
      </c>
      <c r="H7" s="72">
        <v>0</v>
      </c>
      <c r="I7" s="72">
        <v>0</v>
      </c>
      <c r="J7" s="72">
        <v>0</v>
      </c>
      <c r="K7" s="72">
        <f t="shared" si="0"/>
        <v>34</v>
      </c>
      <c r="L7" s="73"/>
    </row>
    <row r="8" spans="1:12" x14ac:dyDescent="0.25">
      <c r="A8" s="9" t="s">
        <v>26</v>
      </c>
      <c r="B8" s="1" t="s">
        <v>18</v>
      </c>
      <c r="C8" s="1" t="s">
        <v>101</v>
      </c>
      <c r="D8" s="1" t="s">
        <v>102</v>
      </c>
      <c r="E8" s="1" t="s">
        <v>103</v>
      </c>
      <c r="F8" s="1">
        <v>9</v>
      </c>
      <c r="G8" s="1">
        <v>0</v>
      </c>
      <c r="H8" s="1">
        <v>0</v>
      </c>
      <c r="I8" s="1">
        <v>0</v>
      </c>
      <c r="J8" s="1">
        <v>0</v>
      </c>
      <c r="K8" s="1">
        <f t="shared" si="0"/>
        <v>9</v>
      </c>
      <c r="L8" s="70" t="s">
        <v>51</v>
      </c>
    </row>
    <row r="9" spans="1:12" x14ac:dyDescent="0.25">
      <c r="A9" s="9" t="s">
        <v>26</v>
      </c>
      <c r="B9" s="1" t="s">
        <v>18</v>
      </c>
      <c r="C9" s="1" t="s">
        <v>104</v>
      </c>
      <c r="D9" s="1" t="s">
        <v>100</v>
      </c>
      <c r="E9" s="1" t="s">
        <v>103</v>
      </c>
      <c r="F9" s="1">
        <v>0</v>
      </c>
      <c r="G9" s="1">
        <v>7</v>
      </c>
      <c r="H9" s="1">
        <v>0</v>
      </c>
      <c r="I9" s="1">
        <v>0</v>
      </c>
      <c r="J9" s="1">
        <v>0</v>
      </c>
      <c r="K9" s="1">
        <f t="shared" si="0"/>
        <v>7</v>
      </c>
      <c r="L9" s="70" t="s">
        <v>51</v>
      </c>
    </row>
    <row r="10" spans="1:12" x14ac:dyDescent="0.25">
      <c r="A10" s="9" t="s">
        <v>26</v>
      </c>
      <c r="B10" s="1" t="s">
        <v>18</v>
      </c>
      <c r="C10" s="1" t="s">
        <v>101</v>
      </c>
      <c r="D10" s="1" t="s">
        <v>102</v>
      </c>
      <c r="E10" s="1" t="s">
        <v>105</v>
      </c>
      <c r="F10" s="1">
        <v>12</v>
      </c>
      <c r="G10" s="1">
        <v>0</v>
      </c>
      <c r="H10" s="1">
        <v>0</v>
      </c>
      <c r="I10" s="1">
        <v>0</v>
      </c>
      <c r="J10" s="1">
        <v>0</v>
      </c>
      <c r="K10" s="1">
        <f t="shared" si="0"/>
        <v>12</v>
      </c>
      <c r="L10" s="70" t="s">
        <v>51</v>
      </c>
    </row>
    <row r="11" spans="1:12" x14ac:dyDescent="0.25">
      <c r="A11" s="9" t="s">
        <v>26</v>
      </c>
      <c r="B11" s="1" t="s">
        <v>18</v>
      </c>
      <c r="C11" s="1" t="s">
        <v>106</v>
      </c>
      <c r="D11" s="1" t="s">
        <v>107</v>
      </c>
      <c r="E11" s="1" t="s">
        <v>105</v>
      </c>
      <c r="F11" s="1">
        <v>0</v>
      </c>
      <c r="G11" s="1">
        <v>4</v>
      </c>
      <c r="H11" s="1">
        <v>0</v>
      </c>
      <c r="I11" s="1">
        <v>0</v>
      </c>
      <c r="J11" s="1">
        <v>0</v>
      </c>
      <c r="K11" s="1">
        <f t="shared" si="0"/>
        <v>4</v>
      </c>
      <c r="L11" s="70" t="s">
        <v>51</v>
      </c>
    </row>
    <row r="12" spans="1:12" x14ac:dyDescent="0.25">
      <c r="A12" s="71" t="s">
        <v>26</v>
      </c>
      <c r="B12" s="72" t="s">
        <v>18</v>
      </c>
      <c r="C12" s="72" t="s">
        <v>101</v>
      </c>
      <c r="D12" s="72" t="s">
        <v>108</v>
      </c>
      <c r="E12" s="72" t="s">
        <v>109</v>
      </c>
      <c r="F12" s="72">
        <v>8</v>
      </c>
      <c r="G12" s="72">
        <v>0</v>
      </c>
      <c r="H12" s="72">
        <f t="shared" ref="H12:J12" si="1">SUM(H3:H11)</f>
        <v>0</v>
      </c>
      <c r="I12" s="72">
        <f t="shared" si="1"/>
        <v>0</v>
      </c>
      <c r="J12" s="72">
        <f t="shared" si="1"/>
        <v>0</v>
      </c>
      <c r="K12" s="72"/>
      <c r="L12" s="73" t="s">
        <v>51</v>
      </c>
    </row>
    <row r="13" spans="1:12" x14ac:dyDescent="0.25">
      <c r="A13" s="74" t="s">
        <v>26</v>
      </c>
      <c r="B13" s="75" t="s">
        <v>18</v>
      </c>
      <c r="C13" s="75"/>
      <c r="D13" s="75"/>
      <c r="E13" s="75" t="s">
        <v>33</v>
      </c>
      <c r="F13" s="75">
        <v>29</v>
      </c>
      <c r="G13" s="75">
        <v>11</v>
      </c>
      <c r="H13" s="75">
        <v>0</v>
      </c>
      <c r="I13" s="75">
        <v>0</v>
      </c>
      <c r="J13" s="75">
        <v>0</v>
      </c>
      <c r="K13" s="75">
        <f t="shared" si="0"/>
        <v>40</v>
      </c>
      <c r="L13" s="76"/>
    </row>
    <row r="14" spans="1:12" x14ac:dyDescent="0.25">
      <c r="A14" s="9" t="s">
        <v>26</v>
      </c>
      <c r="B14" s="1" t="s">
        <v>18</v>
      </c>
      <c r="C14" s="1" t="s">
        <v>110</v>
      </c>
      <c r="D14" s="1" t="s">
        <v>111</v>
      </c>
      <c r="E14" s="1" t="s">
        <v>112</v>
      </c>
      <c r="F14" s="1">
        <v>7</v>
      </c>
      <c r="G14" s="1">
        <v>0</v>
      </c>
      <c r="H14" s="1">
        <v>0</v>
      </c>
      <c r="I14" s="1">
        <v>0</v>
      </c>
      <c r="J14" s="1">
        <v>0</v>
      </c>
      <c r="K14" s="1">
        <f t="shared" si="0"/>
        <v>7</v>
      </c>
      <c r="L14" s="70" t="s">
        <v>51</v>
      </c>
    </row>
    <row r="15" spans="1:12" x14ac:dyDescent="0.25">
      <c r="A15" s="9" t="s">
        <v>26</v>
      </c>
      <c r="B15" s="1" t="s">
        <v>18</v>
      </c>
      <c r="C15" s="1" t="s">
        <v>113</v>
      </c>
      <c r="D15" s="1" t="s">
        <v>114</v>
      </c>
      <c r="E15" s="77" t="s">
        <v>115</v>
      </c>
      <c r="F15" s="1">
        <v>8</v>
      </c>
      <c r="G15" s="1">
        <v>0</v>
      </c>
      <c r="H15" s="1">
        <v>0</v>
      </c>
      <c r="I15" s="1">
        <v>0</v>
      </c>
      <c r="J15" s="1">
        <v>0</v>
      </c>
      <c r="K15" s="1">
        <f t="shared" si="0"/>
        <v>8</v>
      </c>
      <c r="L15" s="70" t="s">
        <v>51</v>
      </c>
    </row>
    <row r="16" spans="1:12" x14ac:dyDescent="0.25">
      <c r="A16" s="9" t="s">
        <v>26</v>
      </c>
      <c r="B16" s="1" t="s">
        <v>18</v>
      </c>
      <c r="C16" s="1" t="s">
        <v>116</v>
      </c>
      <c r="D16" s="1" t="s">
        <v>117</v>
      </c>
      <c r="E16" s="77" t="s">
        <v>118</v>
      </c>
      <c r="F16" s="1">
        <v>18</v>
      </c>
      <c r="G16" s="1">
        <v>0</v>
      </c>
      <c r="H16" s="1">
        <v>0</v>
      </c>
      <c r="I16" s="1">
        <v>0</v>
      </c>
      <c r="J16" s="1">
        <v>0</v>
      </c>
      <c r="K16" s="1">
        <f t="shared" si="0"/>
        <v>18</v>
      </c>
      <c r="L16" s="70" t="s">
        <v>51</v>
      </c>
    </row>
    <row r="17" spans="1:12" x14ac:dyDescent="0.25">
      <c r="A17" s="9" t="s">
        <v>26</v>
      </c>
      <c r="B17" s="1" t="s">
        <v>18</v>
      </c>
      <c r="C17" s="1" t="s">
        <v>119</v>
      </c>
      <c r="D17" s="1" t="s">
        <v>120</v>
      </c>
      <c r="E17" s="77" t="s">
        <v>118</v>
      </c>
      <c r="F17" s="1">
        <v>0</v>
      </c>
      <c r="G17" s="1">
        <v>4</v>
      </c>
      <c r="H17" s="1">
        <v>0</v>
      </c>
      <c r="I17" s="1">
        <v>0</v>
      </c>
      <c r="J17" s="1">
        <v>0</v>
      </c>
      <c r="K17" s="1">
        <f t="shared" si="0"/>
        <v>4</v>
      </c>
      <c r="L17" s="70" t="s">
        <v>51</v>
      </c>
    </row>
    <row r="18" spans="1:12" x14ac:dyDescent="0.25">
      <c r="A18" s="71" t="s">
        <v>26</v>
      </c>
      <c r="B18" s="72" t="s">
        <v>18</v>
      </c>
      <c r="C18" s="72"/>
      <c r="D18" s="78"/>
      <c r="E18" s="78" t="s">
        <v>36</v>
      </c>
      <c r="F18" s="72">
        <f>SUM(F14:F17)</f>
        <v>33</v>
      </c>
      <c r="G18" s="72">
        <v>4</v>
      </c>
      <c r="H18" s="72">
        <v>0</v>
      </c>
      <c r="I18" s="72">
        <v>0</v>
      </c>
      <c r="J18" s="72">
        <v>0</v>
      </c>
      <c r="K18" s="72">
        <f t="shared" si="0"/>
        <v>37</v>
      </c>
      <c r="L18" s="73"/>
    </row>
    <row r="19" spans="1:12" x14ac:dyDescent="0.25">
      <c r="A19" s="9" t="s">
        <v>26</v>
      </c>
      <c r="B19" s="1" t="s">
        <v>18</v>
      </c>
      <c r="C19" s="1" t="s">
        <v>121</v>
      </c>
      <c r="D19" s="1" t="s">
        <v>122</v>
      </c>
      <c r="E19" s="79" t="s">
        <v>123</v>
      </c>
      <c r="F19" s="79">
        <v>35</v>
      </c>
      <c r="G19" s="1"/>
      <c r="H19" s="1">
        <v>0</v>
      </c>
      <c r="I19" s="1">
        <v>0</v>
      </c>
      <c r="J19" s="1">
        <v>0</v>
      </c>
      <c r="K19" s="1">
        <f t="shared" si="0"/>
        <v>35</v>
      </c>
      <c r="L19" s="70" t="s">
        <v>51</v>
      </c>
    </row>
    <row r="20" spans="1:12" x14ac:dyDescent="0.25">
      <c r="A20" s="9" t="s">
        <v>26</v>
      </c>
      <c r="B20" s="1" t="s">
        <v>18</v>
      </c>
      <c r="C20" s="1" t="s">
        <v>124</v>
      </c>
      <c r="D20" s="1" t="s">
        <v>125</v>
      </c>
      <c r="E20" s="79" t="s">
        <v>123</v>
      </c>
      <c r="F20" s="79"/>
      <c r="G20" s="80">
        <v>3</v>
      </c>
      <c r="H20" s="80"/>
      <c r="I20" s="80"/>
      <c r="J20" s="80"/>
      <c r="K20" s="1">
        <f t="shared" si="0"/>
        <v>3</v>
      </c>
      <c r="L20" s="70" t="s">
        <v>51</v>
      </c>
    </row>
    <row r="21" spans="1:12" x14ac:dyDescent="0.25">
      <c r="A21" s="9"/>
      <c r="B21" s="1" t="s">
        <v>18</v>
      </c>
      <c r="C21" s="1" t="s">
        <v>126</v>
      </c>
      <c r="D21" s="1" t="s">
        <v>127</v>
      </c>
      <c r="E21" s="79" t="s">
        <v>128</v>
      </c>
      <c r="F21" s="79">
        <v>36</v>
      </c>
      <c r="G21" s="80"/>
      <c r="H21" s="80"/>
      <c r="I21" s="80"/>
      <c r="J21" s="80"/>
      <c r="K21" s="1">
        <f t="shared" si="0"/>
        <v>36</v>
      </c>
      <c r="L21" s="70" t="s">
        <v>51</v>
      </c>
    </row>
    <row r="22" spans="1:12" x14ac:dyDescent="0.25">
      <c r="A22" s="9"/>
      <c r="B22" s="1" t="s">
        <v>18</v>
      </c>
      <c r="C22" s="1" t="s">
        <v>126</v>
      </c>
      <c r="D22" s="1" t="s">
        <v>129</v>
      </c>
      <c r="E22" s="1" t="s">
        <v>130</v>
      </c>
      <c r="F22" s="79">
        <v>40</v>
      </c>
      <c r="G22" s="80"/>
      <c r="H22" s="80"/>
      <c r="I22" s="80"/>
      <c r="J22" s="80"/>
      <c r="K22" s="1">
        <f t="shared" si="0"/>
        <v>40</v>
      </c>
      <c r="L22" s="70" t="s">
        <v>50</v>
      </c>
    </row>
    <row r="23" spans="1:12" x14ac:dyDescent="0.25">
      <c r="A23" s="71"/>
      <c r="B23" s="72" t="s">
        <v>18</v>
      </c>
      <c r="C23" s="81"/>
      <c r="D23" s="82"/>
      <c r="E23" s="82" t="s">
        <v>38</v>
      </c>
      <c r="F23" s="82">
        <f>SUM(F19:F22)</f>
        <v>111</v>
      </c>
      <c r="G23" s="81">
        <f>SUM(G19:G22)</f>
        <v>3</v>
      </c>
      <c r="H23" s="81"/>
      <c r="I23" s="81"/>
      <c r="J23" s="81"/>
      <c r="K23" s="72">
        <f t="shared" si="0"/>
        <v>114</v>
      </c>
      <c r="L23" s="73"/>
    </row>
    <row r="24" spans="1:12" x14ac:dyDescent="0.25">
      <c r="A24" s="9"/>
      <c r="B24" s="1"/>
      <c r="C24" s="1"/>
      <c r="D24" s="1"/>
      <c r="E24" s="1"/>
      <c r="F24" s="1"/>
      <c r="G24" s="1"/>
      <c r="H24" s="1"/>
      <c r="I24" s="1"/>
      <c r="J24" s="1"/>
      <c r="K24" s="1"/>
      <c r="L24" s="70"/>
    </row>
  </sheetData>
  <mergeCells count="1">
    <mergeCell ref="A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D747E-4886-4208-9AA4-36F68D80DEEA}">
  <dimension ref="A1:H17"/>
  <sheetViews>
    <sheetView workbookViewId="0">
      <selection activeCell="I15" sqref="I15"/>
    </sheetView>
  </sheetViews>
  <sheetFormatPr defaultRowHeight="15" x14ac:dyDescent="0.25"/>
  <sheetData>
    <row r="1" spans="1:8" ht="60.75" thickBot="1" x14ac:dyDescent="0.3">
      <c r="A1" s="83" t="s">
        <v>26</v>
      </c>
      <c r="B1" s="84" t="s">
        <v>131</v>
      </c>
      <c r="C1" s="85" t="s">
        <v>132</v>
      </c>
      <c r="D1" s="86" t="s">
        <v>133</v>
      </c>
      <c r="E1" s="86" t="s">
        <v>17</v>
      </c>
      <c r="F1" s="85" t="s">
        <v>134</v>
      </c>
      <c r="G1" s="86" t="s">
        <v>135</v>
      </c>
      <c r="H1" s="87" t="s">
        <v>17</v>
      </c>
    </row>
    <row r="2" spans="1:8" x14ac:dyDescent="0.25">
      <c r="A2" s="88" t="s">
        <v>18</v>
      </c>
      <c r="B2" s="89" t="s">
        <v>30</v>
      </c>
      <c r="C2" s="90">
        <v>6</v>
      </c>
      <c r="D2" s="91">
        <v>6</v>
      </c>
      <c r="E2" s="92">
        <f t="shared" ref="E2:E5" si="0">D2/C2</f>
        <v>1</v>
      </c>
      <c r="F2" s="90">
        <v>3</v>
      </c>
      <c r="G2" s="91">
        <v>3</v>
      </c>
      <c r="H2" s="93">
        <f t="shared" ref="H2:H5" si="1">G2/F2</f>
        <v>1</v>
      </c>
    </row>
    <row r="3" spans="1:8" x14ac:dyDescent="0.25">
      <c r="A3" s="88" t="s">
        <v>18</v>
      </c>
      <c r="B3" s="89" t="s">
        <v>33</v>
      </c>
      <c r="C3" s="90">
        <v>6</v>
      </c>
      <c r="D3" s="91">
        <v>6</v>
      </c>
      <c r="E3" s="92">
        <f t="shared" si="0"/>
        <v>1</v>
      </c>
      <c r="F3" s="90">
        <v>3</v>
      </c>
      <c r="G3" s="91">
        <v>3</v>
      </c>
      <c r="H3" s="93">
        <f t="shared" si="1"/>
        <v>1</v>
      </c>
    </row>
    <row r="4" spans="1:8" x14ac:dyDescent="0.25">
      <c r="A4" s="88" t="s">
        <v>18</v>
      </c>
      <c r="B4" s="89" t="s">
        <v>36</v>
      </c>
      <c r="C4" s="90">
        <v>6</v>
      </c>
      <c r="D4" s="91">
        <v>6</v>
      </c>
      <c r="E4" s="92">
        <f t="shared" si="0"/>
        <v>1</v>
      </c>
      <c r="F4" s="90">
        <v>3</v>
      </c>
      <c r="G4" s="91">
        <v>3</v>
      </c>
      <c r="H4" s="93">
        <f t="shared" si="1"/>
        <v>1</v>
      </c>
    </row>
    <row r="5" spans="1:8" x14ac:dyDescent="0.25">
      <c r="A5" s="95" t="s">
        <v>18</v>
      </c>
      <c r="B5" s="96" t="s">
        <v>38</v>
      </c>
      <c r="C5" s="97">
        <v>6</v>
      </c>
      <c r="D5" s="98">
        <v>6</v>
      </c>
      <c r="E5" s="99">
        <f t="shared" si="0"/>
        <v>1</v>
      </c>
      <c r="F5" s="97">
        <v>3</v>
      </c>
      <c r="G5" s="98">
        <v>3</v>
      </c>
      <c r="H5" s="100">
        <f t="shared" si="1"/>
        <v>1</v>
      </c>
    </row>
    <row r="6" spans="1:8" x14ac:dyDescent="0.25">
      <c r="A6" s="101"/>
      <c r="B6" s="102"/>
      <c r="C6" s="102"/>
      <c r="D6" s="103"/>
      <c r="E6" s="104"/>
      <c r="F6" s="102"/>
      <c r="G6" s="103"/>
      <c r="H6" s="104"/>
    </row>
    <row r="7" spans="1:8" x14ac:dyDescent="0.25">
      <c r="A7" s="101"/>
      <c r="B7" s="102"/>
      <c r="C7" s="102"/>
      <c r="D7" s="103"/>
      <c r="E7" s="104"/>
      <c r="F7" s="102"/>
      <c r="G7" s="103"/>
      <c r="H7" s="104"/>
    </row>
    <row r="8" spans="1:8" x14ac:dyDescent="0.25">
      <c r="A8" s="101"/>
      <c r="B8" s="102"/>
      <c r="C8" s="102"/>
      <c r="D8" s="103"/>
      <c r="E8" s="104"/>
      <c r="F8" s="102"/>
      <c r="G8" s="103"/>
      <c r="H8" s="104"/>
    </row>
    <row r="9" spans="1:8" x14ac:dyDescent="0.25">
      <c r="A9" s="101"/>
      <c r="B9" s="102"/>
      <c r="C9" s="102"/>
      <c r="D9" s="103"/>
      <c r="E9" s="104"/>
      <c r="F9" s="102"/>
      <c r="G9" s="103"/>
      <c r="H9" s="104"/>
    </row>
    <row r="10" spans="1:8" x14ac:dyDescent="0.25">
      <c r="A10" s="101"/>
      <c r="B10" s="102"/>
      <c r="C10" s="102"/>
      <c r="D10" s="103"/>
      <c r="E10" s="104"/>
      <c r="F10" s="102"/>
      <c r="G10" s="103"/>
      <c r="H10" s="104"/>
    </row>
    <row r="11" spans="1:8" x14ac:dyDescent="0.25">
      <c r="A11" s="101"/>
      <c r="B11" s="102"/>
      <c r="C11" s="102"/>
      <c r="D11" s="103"/>
      <c r="E11" s="104"/>
      <c r="F11" s="102"/>
      <c r="G11" s="103"/>
      <c r="H11" s="104"/>
    </row>
    <row r="12" spans="1:8" x14ac:dyDescent="0.25">
      <c r="A12" s="101"/>
      <c r="B12" s="102"/>
      <c r="C12" s="102"/>
      <c r="D12" s="103"/>
      <c r="E12" s="104"/>
      <c r="F12" s="102"/>
      <c r="G12" s="103"/>
      <c r="H12" s="104"/>
    </row>
    <row r="13" spans="1:8" x14ac:dyDescent="0.25">
      <c r="A13" s="101"/>
      <c r="B13" s="102"/>
      <c r="C13" s="102"/>
      <c r="D13" s="103"/>
      <c r="E13" s="104"/>
      <c r="F13" s="102"/>
      <c r="G13" s="103"/>
      <c r="H13" s="104"/>
    </row>
    <row r="14" spans="1:8" x14ac:dyDescent="0.25">
      <c r="A14" s="101"/>
      <c r="B14" s="102"/>
      <c r="C14" s="102"/>
      <c r="D14" s="103"/>
      <c r="E14" s="104"/>
      <c r="F14" s="102"/>
      <c r="G14" s="103"/>
      <c r="H14" s="104"/>
    </row>
    <row r="15" spans="1:8" x14ac:dyDescent="0.25">
      <c r="A15" s="101"/>
      <c r="B15" s="102"/>
      <c r="C15" s="102"/>
      <c r="D15" s="103"/>
      <c r="E15" s="104"/>
      <c r="F15" s="102"/>
      <c r="G15" s="103"/>
      <c r="H15" s="104"/>
    </row>
    <row r="16" spans="1:8" x14ac:dyDescent="0.25">
      <c r="A16" s="101"/>
      <c r="B16" s="102"/>
      <c r="C16" s="102"/>
      <c r="D16" s="103"/>
      <c r="E16" s="104"/>
      <c r="F16" s="102"/>
      <c r="G16" s="103"/>
      <c r="H16" s="104"/>
    </row>
    <row r="17" spans="1:8" x14ac:dyDescent="0.25">
      <c r="A17" s="101"/>
      <c r="B17" s="102"/>
      <c r="C17" s="102"/>
      <c r="D17" s="103"/>
      <c r="E17" s="104"/>
      <c r="F17" s="102"/>
      <c r="G17" s="103"/>
      <c r="H17" s="10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F2154-E937-4738-93A8-E9815CDC8F1A}">
  <dimension ref="A1:H18"/>
  <sheetViews>
    <sheetView workbookViewId="0">
      <selection activeCell="J12" sqref="J12"/>
    </sheetView>
  </sheetViews>
  <sheetFormatPr defaultColWidth="9.140625" defaultRowHeight="15" x14ac:dyDescent="0.25"/>
  <cols>
    <col min="1" max="2" width="12.42578125" style="113" customWidth="1"/>
    <col min="3" max="3" width="13.7109375" style="114" bestFit="1" customWidth="1"/>
    <col min="4" max="4" width="16.7109375" style="113" customWidth="1"/>
    <col min="5" max="5" width="8.42578125" style="114" bestFit="1" customWidth="1"/>
    <col min="6" max="6" width="46.7109375" style="113" customWidth="1"/>
    <col min="7" max="16384" width="9.140625" style="113"/>
  </cols>
  <sheetData>
    <row r="1" spans="1:8" s="112" customFormat="1" ht="15.75" x14ac:dyDescent="0.25">
      <c r="A1" s="105"/>
      <c r="B1" s="105"/>
      <c r="C1" s="129" t="s">
        <v>136</v>
      </c>
      <c r="D1" s="129"/>
      <c r="E1" s="129"/>
      <c r="F1" s="129"/>
    </row>
    <row r="2" spans="1:8" s="112" customFormat="1" ht="63" x14ac:dyDescent="0.25">
      <c r="A2" s="105" t="s">
        <v>137</v>
      </c>
      <c r="B2" s="105" t="s">
        <v>138</v>
      </c>
      <c r="C2" s="105" t="s">
        <v>139</v>
      </c>
      <c r="D2" s="105" t="s">
        <v>140</v>
      </c>
      <c r="E2" s="105" t="s">
        <v>141</v>
      </c>
      <c r="F2" s="105" t="s">
        <v>142</v>
      </c>
    </row>
    <row r="3" spans="1:8" ht="30" x14ac:dyDescent="0.25">
      <c r="A3" s="106" t="s">
        <v>92</v>
      </c>
      <c r="B3" s="106">
        <v>2</v>
      </c>
      <c r="C3" s="107">
        <v>44938</v>
      </c>
      <c r="D3" s="106" t="s">
        <v>143</v>
      </c>
      <c r="E3" s="108" t="s">
        <v>144</v>
      </c>
      <c r="F3" s="106" t="s">
        <v>145</v>
      </c>
    </row>
    <row r="4" spans="1:8" hidden="1" x14ac:dyDescent="0.25">
      <c r="A4" s="106" t="s">
        <v>146</v>
      </c>
      <c r="B4" s="106">
        <v>1</v>
      </c>
      <c r="C4" s="108"/>
      <c r="D4" s="106"/>
      <c r="E4" s="108"/>
      <c r="F4" s="106"/>
    </row>
    <row r="5" spans="1:8" hidden="1" x14ac:dyDescent="0.25">
      <c r="A5" s="106" t="s">
        <v>98</v>
      </c>
      <c r="B5" s="106">
        <v>1</v>
      </c>
      <c r="C5" s="108"/>
      <c r="D5" s="106"/>
      <c r="E5" s="108"/>
      <c r="F5" s="106"/>
    </row>
    <row r="6" spans="1:8" ht="30" x14ac:dyDescent="0.25">
      <c r="A6" s="106" t="s">
        <v>146</v>
      </c>
      <c r="B6" s="106">
        <v>2</v>
      </c>
      <c r="C6" s="107" t="s">
        <v>147</v>
      </c>
      <c r="D6" s="106" t="s">
        <v>148</v>
      </c>
      <c r="E6" s="108"/>
      <c r="F6" s="106" t="s">
        <v>149</v>
      </c>
    </row>
    <row r="7" spans="1:8" x14ac:dyDescent="0.25">
      <c r="A7" s="106" t="s">
        <v>98</v>
      </c>
      <c r="B7" s="106">
        <v>2</v>
      </c>
      <c r="C7" s="107">
        <v>44992</v>
      </c>
      <c r="D7" s="106" t="s">
        <v>148</v>
      </c>
      <c r="E7" s="108"/>
      <c r="F7" s="106" t="s">
        <v>150</v>
      </c>
    </row>
    <row r="8" spans="1:8" x14ac:dyDescent="0.25">
      <c r="A8" s="106" t="s">
        <v>103</v>
      </c>
      <c r="B8" s="106">
        <v>2</v>
      </c>
      <c r="C8" s="107">
        <v>45031</v>
      </c>
      <c r="D8" s="106" t="s">
        <v>148</v>
      </c>
      <c r="E8" s="108" t="s">
        <v>144</v>
      </c>
      <c r="F8" s="106" t="s">
        <v>151</v>
      </c>
    </row>
    <row r="9" spans="1:8" ht="30" x14ac:dyDescent="0.25">
      <c r="A9" s="106" t="s">
        <v>105</v>
      </c>
      <c r="B9" s="106">
        <v>1</v>
      </c>
      <c r="C9" s="107">
        <v>45069</v>
      </c>
      <c r="D9" s="106" t="s">
        <v>143</v>
      </c>
      <c r="E9" s="108" t="s">
        <v>144</v>
      </c>
      <c r="F9" s="106" t="s">
        <v>152</v>
      </c>
    </row>
    <row r="10" spans="1:8" ht="30" x14ac:dyDescent="0.25">
      <c r="A10" s="106" t="s">
        <v>153</v>
      </c>
      <c r="B10" s="106">
        <v>1</v>
      </c>
      <c r="C10" s="107">
        <v>45071</v>
      </c>
      <c r="D10" s="106" t="s">
        <v>148</v>
      </c>
      <c r="E10" s="108"/>
      <c r="F10" s="106" t="s">
        <v>154</v>
      </c>
    </row>
    <row r="11" spans="1:8" hidden="1" x14ac:dyDescent="0.25">
      <c r="A11" s="106" t="s">
        <v>112</v>
      </c>
      <c r="B11" s="106">
        <v>1</v>
      </c>
      <c r="C11" s="108"/>
      <c r="D11" s="106"/>
      <c r="E11" s="108"/>
      <c r="F11" s="106"/>
    </row>
    <row r="12" spans="1:8" x14ac:dyDescent="0.25">
      <c r="A12" s="106" t="s">
        <v>112</v>
      </c>
      <c r="B12" s="106">
        <v>1</v>
      </c>
      <c r="C12" s="109" t="s">
        <v>155</v>
      </c>
      <c r="D12" s="106" t="s">
        <v>148</v>
      </c>
      <c r="E12" s="108" t="s">
        <v>144</v>
      </c>
      <c r="F12" s="106" t="s">
        <v>156</v>
      </c>
    </row>
    <row r="13" spans="1:8" ht="30" x14ac:dyDescent="0.25">
      <c r="A13" s="106" t="s">
        <v>115</v>
      </c>
      <c r="B13" s="106">
        <v>1</v>
      </c>
      <c r="C13" s="110" t="s">
        <v>157</v>
      </c>
      <c r="D13" s="106" t="s">
        <v>148</v>
      </c>
      <c r="E13" s="108" t="s">
        <v>144</v>
      </c>
      <c r="F13" s="106" t="s">
        <v>158</v>
      </c>
      <c r="H13" s="106"/>
    </row>
    <row r="14" spans="1:8" ht="30" x14ac:dyDescent="0.25">
      <c r="A14" s="106" t="s">
        <v>159</v>
      </c>
      <c r="B14" s="106">
        <v>3</v>
      </c>
      <c r="C14" s="110">
        <v>45175</v>
      </c>
      <c r="D14" s="106" t="s">
        <v>148</v>
      </c>
      <c r="E14" s="108" t="s">
        <v>144</v>
      </c>
      <c r="F14" s="106" t="s">
        <v>160</v>
      </c>
      <c r="H14" s="106"/>
    </row>
    <row r="15" spans="1:8" ht="30" x14ac:dyDescent="0.25">
      <c r="A15" s="106" t="s">
        <v>161</v>
      </c>
      <c r="B15" s="106">
        <v>3</v>
      </c>
      <c r="C15" s="111">
        <v>45227</v>
      </c>
      <c r="D15" s="106" t="s">
        <v>148</v>
      </c>
      <c r="E15" s="108" t="s">
        <v>144</v>
      </c>
      <c r="F15" s="106" t="s">
        <v>145</v>
      </c>
    </row>
    <row r="16" spans="1:8" hidden="1" x14ac:dyDescent="0.25">
      <c r="A16" s="106" t="s">
        <v>162</v>
      </c>
      <c r="B16" s="106">
        <v>1</v>
      </c>
      <c r="C16" s="108"/>
      <c r="D16" s="106"/>
      <c r="E16" s="108"/>
      <c r="F16" s="106"/>
    </row>
    <row r="17" spans="1:6" ht="45" x14ac:dyDescent="0.25">
      <c r="A17" s="106" t="s">
        <v>162</v>
      </c>
      <c r="B17" s="106">
        <v>4</v>
      </c>
      <c r="C17" s="107" t="s">
        <v>163</v>
      </c>
      <c r="D17" s="106" t="s">
        <v>148</v>
      </c>
      <c r="E17" s="108" t="s">
        <v>144</v>
      </c>
      <c r="F17" s="106" t="s">
        <v>164</v>
      </c>
    </row>
    <row r="18" spans="1:6" ht="60" x14ac:dyDescent="0.25">
      <c r="A18" s="106" t="s">
        <v>165</v>
      </c>
      <c r="B18" s="106">
        <v>4</v>
      </c>
      <c r="C18" s="111">
        <v>44910</v>
      </c>
      <c r="D18" s="106" t="s">
        <v>148</v>
      </c>
      <c r="E18" s="108" t="s">
        <v>144</v>
      </c>
      <c r="F18" s="106" t="s">
        <v>166</v>
      </c>
    </row>
  </sheetData>
  <mergeCells count="1">
    <mergeCell ref="C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144F7-4CB0-4B80-81FA-3818BA4E166F}">
  <dimension ref="A1:V2"/>
  <sheetViews>
    <sheetView workbookViewId="0">
      <selection activeCell="K13" sqref="K13"/>
    </sheetView>
  </sheetViews>
  <sheetFormatPr defaultRowHeight="15" x14ac:dyDescent="0.25"/>
  <sheetData>
    <row r="1" spans="1:22" ht="90" x14ac:dyDescent="0.25">
      <c r="A1" s="116" t="s">
        <v>178</v>
      </c>
      <c r="B1" s="115" t="s">
        <v>179</v>
      </c>
      <c r="C1" s="115" t="s">
        <v>168</v>
      </c>
      <c r="D1" s="115" t="s">
        <v>167</v>
      </c>
      <c r="E1" s="115" t="s">
        <v>168</v>
      </c>
      <c r="F1" s="115" t="s">
        <v>169</v>
      </c>
      <c r="G1" s="115" t="s">
        <v>168</v>
      </c>
      <c r="H1" s="115" t="s">
        <v>170</v>
      </c>
      <c r="I1" s="115" t="s">
        <v>168</v>
      </c>
      <c r="J1" s="115" t="s">
        <v>171</v>
      </c>
      <c r="K1" s="115" t="s">
        <v>168</v>
      </c>
      <c r="L1" s="115" t="s">
        <v>172</v>
      </c>
      <c r="M1" s="115" t="s">
        <v>168</v>
      </c>
      <c r="N1" s="115" t="s">
        <v>173</v>
      </c>
      <c r="O1" s="115" t="s">
        <v>168</v>
      </c>
      <c r="P1" s="115" t="s">
        <v>174</v>
      </c>
      <c r="Q1" s="115" t="s">
        <v>168</v>
      </c>
      <c r="R1" s="115" t="s">
        <v>175</v>
      </c>
      <c r="S1" s="115" t="s">
        <v>168</v>
      </c>
      <c r="T1" s="115" t="s">
        <v>176</v>
      </c>
      <c r="U1" s="115" t="s">
        <v>168</v>
      </c>
      <c r="V1" s="115" t="s">
        <v>177</v>
      </c>
    </row>
    <row r="2" spans="1:22" x14ac:dyDescent="0.25">
      <c r="A2" s="117" t="s">
        <v>180</v>
      </c>
      <c r="B2" s="94">
        <v>1</v>
      </c>
      <c r="C2" s="94">
        <v>2</v>
      </c>
      <c r="D2" s="94">
        <v>1</v>
      </c>
      <c r="E2" s="94">
        <v>2.2000000000000002</v>
      </c>
      <c r="F2" s="94">
        <v>1</v>
      </c>
      <c r="G2" s="94">
        <v>3.4</v>
      </c>
      <c r="H2" s="94">
        <v>1</v>
      </c>
      <c r="I2" s="94">
        <v>2.5</v>
      </c>
      <c r="J2" s="94">
        <v>1</v>
      </c>
      <c r="K2" s="94">
        <v>2</v>
      </c>
      <c r="L2" s="94">
        <v>1</v>
      </c>
      <c r="M2" s="94">
        <v>1.35</v>
      </c>
      <c r="N2" s="94"/>
      <c r="O2" s="94"/>
      <c r="P2" s="94"/>
      <c r="Q2" s="94"/>
      <c r="R2" s="94"/>
      <c r="S2" s="94"/>
      <c r="T2" s="94"/>
      <c r="U2" s="94"/>
      <c r="V2" s="2">
        <f t="shared" ref="V2" si="0">U2+S2+Q2+O2+M2+K2+I2+G2+E2+C2</f>
        <v>13.45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Sales data</vt:lpstr>
      <vt:lpstr>Collection</vt:lpstr>
      <vt:lpstr>Demo</vt:lpstr>
      <vt:lpstr>OFD</vt:lpstr>
      <vt:lpstr>SR</vt:lpstr>
      <vt:lpstr>pda</vt:lpstr>
      <vt:lpstr>Reporting</vt:lpstr>
      <vt:lpstr>MDO meeting</vt:lpstr>
      <vt:lpstr>New Retiler  add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2024-01-07T15:22:11Z</dcterms:created>
  <dcterms:modified xsi:type="dcterms:W3CDTF">2024-01-07T15:48:09Z</dcterms:modified>
</cp:coreProperties>
</file>