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KRA\2023\"/>
    </mc:Choice>
  </mc:AlternateContent>
  <bookViews>
    <workbookView xWindow="0" yWindow="0" windowWidth="19200" windowHeight="7190" tabRatio="904" firstSheet="1" activeTab="9"/>
  </bookViews>
  <sheets>
    <sheet name="1.Sales sum" sheetId="26" r:id="rId1"/>
    <sheet name="2. a) TGT VS coll RCP" sheetId="36" r:id="rId2"/>
    <sheet name="2 b) Coll 120 Days" sheetId="31" r:id="rId3"/>
    <sheet name="3. SR %" sheetId="29" r:id="rId4"/>
    <sheet name="4 a, b OFD" sheetId="40" r:id="rId5"/>
    <sheet name="5. Activity Sum" sheetId="41" r:id="rId6"/>
    <sheet name="6 Bud adh Prd" sheetId="34" r:id="rId7"/>
    <sheet name="7 Retailer Crop show" sheetId="33" r:id="rId8"/>
    <sheet name="8 Monthly meeting" sheetId="44" r:id="rId9"/>
    <sheet name="9 NPD" sheetId="35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41" l="1"/>
  <c r="O9" i="33" l="1"/>
  <c r="N9" i="33"/>
  <c r="O8" i="33"/>
  <c r="N8" i="33"/>
  <c r="O7" i="33"/>
  <c r="N7" i="33"/>
  <c r="O6" i="33"/>
  <c r="N6" i="33"/>
  <c r="O5" i="33"/>
  <c r="N5" i="33"/>
  <c r="O4" i="33"/>
  <c r="N4" i="33"/>
  <c r="N10" i="33" s="1"/>
  <c r="C20" i="34"/>
  <c r="F15" i="34"/>
  <c r="E15" i="34"/>
  <c r="I13" i="34"/>
  <c r="D18" i="34" s="1"/>
  <c r="G13" i="34"/>
  <c r="G12" i="34"/>
  <c r="I12" i="34" s="1"/>
  <c r="D16" i="34" s="1"/>
  <c r="I11" i="34"/>
  <c r="D19" i="34" s="1"/>
  <c r="G11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C8" i="34"/>
  <c r="B8" i="34"/>
  <c r="Q7" i="34"/>
  <c r="Q6" i="34"/>
  <c r="Q5" i="34"/>
  <c r="Q4" i="34"/>
  <c r="Q3" i="34"/>
  <c r="Q2" i="34"/>
  <c r="Q8" i="34" s="1"/>
  <c r="R8" i="34" s="1"/>
  <c r="D17" i="34" s="1"/>
  <c r="D18" i="41"/>
  <c r="D17" i="41"/>
  <c r="D16" i="41"/>
  <c r="D15" i="41"/>
  <c r="D14" i="41"/>
  <c r="D13" i="41"/>
  <c r="D12" i="41"/>
  <c r="B8" i="41"/>
  <c r="C8" i="41"/>
  <c r="D8" i="41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D3" i="26"/>
  <c r="D4" i="26"/>
  <c r="D5" i="26"/>
  <c r="D6" i="26"/>
  <c r="D7" i="26"/>
  <c r="D8" i="26"/>
  <c r="D9" i="26"/>
  <c r="O10" i="33" l="1"/>
  <c r="F18" i="34"/>
  <c r="E18" i="34"/>
  <c r="F19" i="34"/>
  <c r="E19" i="34"/>
  <c r="D20" i="34"/>
  <c r="F20" i="34" s="1"/>
  <c r="F16" i="34"/>
  <c r="E16" i="34"/>
  <c r="E20" i="34" s="1"/>
  <c r="E17" i="34"/>
  <c r="F17" i="34"/>
  <c r="R10" i="40" l="1"/>
  <c r="Q10" i="40"/>
  <c r="R9" i="40"/>
  <c r="Q9" i="40"/>
  <c r="S9" i="40" s="1"/>
  <c r="R8" i="40"/>
  <c r="Q8" i="40"/>
  <c r="R7" i="40"/>
  <c r="Q7" i="40"/>
  <c r="S7" i="40" s="1"/>
  <c r="R6" i="40"/>
  <c r="Q6" i="40"/>
  <c r="R5" i="40"/>
  <c r="Q5" i="40"/>
  <c r="S5" i="40" s="1"/>
  <c r="R4" i="40"/>
  <c r="Q4" i="40"/>
  <c r="I10" i="40"/>
  <c r="H10" i="40"/>
  <c r="I9" i="40"/>
  <c r="H9" i="40"/>
  <c r="I8" i="40"/>
  <c r="H8" i="40"/>
  <c r="I7" i="40"/>
  <c r="H7" i="40"/>
  <c r="J7" i="40" s="1"/>
  <c r="I6" i="40"/>
  <c r="H6" i="40"/>
  <c r="I5" i="40"/>
  <c r="H5" i="40"/>
  <c r="J5" i="40" s="1"/>
  <c r="I4" i="40"/>
  <c r="H4" i="40"/>
  <c r="V10" i="40"/>
  <c r="V9" i="40"/>
  <c r="V8" i="40"/>
  <c r="V7" i="40"/>
  <c r="V6" i="40"/>
  <c r="V5" i="40"/>
  <c r="V4" i="40"/>
  <c r="S10" i="40"/>
  <c r="S8" i="40"/>
  <c r="S6" i="40"/>
  <c r="S4" i="40"/>
  <c r="P10" i="40"/>
  <c r="P9" i="40"/>
  <c r="P8" i="40"/>
  <c r="P7" i="40"/>
  <c r="P6" i="40"/>
  <c r="P5" i="40"/>
  <c r="P4" i="40"/>
  <c r="M10" i="40"/>
  <c r="M9" i="40"/>
  <c r="M8" i="40"/>
  <c r="M7" i="40"/>
  <c r="M5" i="40"/>
  <c r="J10" i="40"/>
  <c r="J9" i="40"/>
  <c r="J8" i="40"/>
  <c r="J6" i="40"/>
  <c r="J4" i="40"/>
  <c r="G10" i="40"/>
  <c r="G9" i="40"/>
  <c r="G8" i="40"/>
  <c r="G7" i="40"/>
  <c r="G6" i="40"/>
  <c r="G5" i="40"/>
  <c r="G4" i="40"/>
  <c r="D10" i="40"/>
  <c r="D9" i="40"/>
  <c r="D8" i="40"/>
  <c r="D7" i="40"/>
  <c r="D6" i="40"/>
  <c r="D5" i="40"/>
  <c r="D4" i="40"/>
  <c r="J10" i="29"/>
  <c r="J9" i="29"/>
  <c r="J8" i="29"/>
  <c r="J7" i="29"/>
  <c r="J6" i="29"/>
  <c r="J5" i="29"/>
  <c r="J4" i="29"/>
  <c r="G10" i="29"/>
  <c r="G9" i="29"/>
  <c r="G8" i="29"/>
  <c r="G7" i="29"/>
  <c r="G6" i="29"/>
  <c r="G5" i="29"/>
  <c r="G4" i="29"/>
  <c r="D5" i="29"/>
  <c r="D6" i="29"/>
  <c r="D7" i="29"/>
  <c r="D8" i="29"/>
  <c r="D9" i="29"/>
  <c r="D10" i="29"/>
  <c r="D4" i="29"/>
  <c r="V26" i="36"/>
  <c r="V25" i="36"/>
  <c r="V24" i="36"/>
  <c r="V23" i="36"/>
  <c r="V22" i="36"/>
  <c r="V21" i="36"/>
  <c r="V20" i="36"/>
  <c r="U26" i="36"/>
  <c r="T26" i="36"/>
  <c r="U25" i="36"/>
  <c r="T25" i="36"/>
  <c r="U24" i="36"/>
  <c r="T24" i="36"/>
  <c r="U23" i="36"/>
  <c r="T23" i="36"/>
  <c r="U22" i="36"/>
  <c r="T22" i="36"/>
  <c r="U21" i="36"/>
  <c r="T21" i="36"/>
  <c r="U20" i="36"/>
  <c r="T20" i="36"/>
  <c r="N19" i="36"/>
  <c r="R19" i="36"/>
  <c r="R18" i="36"/>
  <c r="R17" i="36"/>
  <c r="R16" i="36"/>
  <c r="R15" i="36"/>
  <c r="R14" i="36"/>
  <c r="R13" i="36"/>
  <c r="N18" i="36"/>
  <c r="N17" i="36"/>
  <c r="N16" i="36"/>
  <c r="N15" i="36"/>
  <c r="N14" i="36"/>
  <c r="N13" i="36"/>
  <c r="I18" i="36"/>
  <c r="I17" i="36"/>
  <c r="I16" i="36"/>
  <c r="I15" i="36"/>
  <c r="I14" i="36"/>
  <c r="E18" i="36"/>
  <c r="E17" i="36"/>
  <c r="E16" i="36"/>
  <c r="E15" i="36"/>
  <c r="E14" i="36"/>
  <c r="U8" i="36"/>
  <c r="U7" i="36"/>
  <c r="U6" i="36"/>
  <c r="U5" i="36"/>
  <c r="U4" i="36"/>
  <c r="U9" i="36" l="1"/>
  <c r="V9" i="36" s="1"/>
  <c r="T9" i="36"/>
  <c r="V8" i="36"/>
  <c r="T8" i="36"/>
  <c r="V7" i="36"/>
  <c r="T7" i="36"/>
  <c r="V6" i="36"/>
  <c r="T6" i="36"/>
  <c r="V5" i="36"/>
  <c r="T5" i="36"/>
  <c r="V4" i="36"/>
  <c r="T4" i="36"/>
  <c r="U3" i="36"/>
  <c r="V3" i="36" s="1"/>
  <c r="T3" i="36"/>
  <c r="U19" i="36"/>
  <c r="U18" i="36"/>
  <c r="U17" i="36"/>
  <c r="U16" i="36"/>
  <c r="U15" i="36"/>
  <c r="U14" i="36"/>
  <c r="U13" i="36"/>
  <c r="T19" i="36"/>
  <c r="T18" i="36"/>
  <c r="T17" i="36"/>
  <c r="T16" i="36"/>
  <c r="T15" i="36"/>
  <c r="T14" i="36"/>
  <c r="T13" i="36"/>
  <c r="J19" i="36"/>
  <c r="J18" i="36"/>
  <c r="J17" i="36"/>
  <c r="J16" i="36"/>
  <c r="J15" i="36"/>
  <c r="J14" i="36"/>
  <c r="J13" i="36"/>
  <c r="S19" i="36"/>
  <c r="S18" i="36"/>
  <c r="S17" i="36"/>
  <c r="S16" i="36"/>
  <c r="S15" i="36"/>
  <c r="S14" i="36"/>
  <c r="S13" i="36"/>
  <c r="S4" i="36"/>
  <c r="S5" i="36"/>
  <c r="S6" i="36"/>
  <c r="S7" i="36"/>
  <c r="S8" i="36"/>
  <c r="S9" i="36"/>
  <c r="S3" i="36"/>
  <c r="N3" i="36"/>
  <c r="N4" i="36"/>
  <c r="N5" i="36"/>
  <c r="N6" i="36"/>
  <c r="N7" i="36"/>
  <c r="N8" i="36"/>
  <c r="N9" i="36"/>
  <c r="J4" i="36"/>
  <c r="J5" i="36"/>
  <c r="J6" i="36"/>
  <c r="J7" i="36"/>
  <c r="J8" i="36"/>
  <c r="J9" i="36"/>
  <c r="J3" i="36"/>
  <c r="E19" i="36"/>
  <c r="E13" i="36"/>
  <c r="I19" i="36"/>
  <c r="I13" i="36"/>
  <c r="R4" i="36"/>
  <c r="R5" i="36"/>
  <c r="R6" i="36"/>
  <c r="R7" i="36"/>
  <c r="R8" i="36"/>
  <c r="R9" i="36"/>
  <c r="R3" i="36"/>
  <c r="V19" i="36" l="1"/>
  <c r="V13" i="36"/>
  <c r="V17" i="36"/>
  <c r="V14" i="36"/>
  <c r="V18" i="36"/>
  <c r="V15" i="36"/>
  <c r="V16" i="36"/>
  <c r="H9" i="26" l="1"/>
  <c r="G9" i="26"/>
  <c r="H8" i="26"/>
  <c r="G8" i="26"/>
  <c r="H7" i="26"/>
  <c r="G7" i="26"/>
  <c r="H6" i="26"/>
  <c r="G6" i="26"/>
  <c r="H5" i="26"/>
  <c r="G5" i="26"/>
  <c r="H4" i="26"/>
  <c r="G4" i="26"/>
  <c r="H3" i="26"/>
  <c r="G3" i="26"/>
</calcChain>
</file>

<file path=xl/sharedStrings.xml><?xml version="1.0" encoding="utf-8"?>
<sst xmlns="http://schemas.openxmlformats.org/spreadsheetml/2006/main" count="528" uniqueCount="279">
  <si>
    <t>Head Quater Name</t>
  </si>
  <si>
    <t>Bhor Bee Biyane</t>
  </si>
  <si>
    <t>Cucumber</t>
  </si>
  <si>
    <t>CU 2</t>
  </si>
  <si>
    <t>VC-Ahmednagar</t>
  </si>
  <si>
    <t>Sahyadri Agro Traders</t>
  </si>
  <si>
    <t>Bitter Gourd</t>
  </si>
  <si>
    <t>Nandita</t>
  </si>
  <si>
    <t>VC-Nashik</t>
  </si>
  <si>
    <t>Brinjal</t>
  </si>
  <si>
    <t>Chilli</t>
  </si>
  <si>
    <t>Nutan</t>
  </si>
  <si>
    <t>Ridge Gourd</t>
  </si>
  <si>
    <t>Aarti</t>
  </si>
  <si>
    <t>Bhindi</t>
  </si>
  <si>
    <t>Janhvi</t>
  </si>
  <si>
    <t>VNR NT 77</t>
  </si>
  <si>
    <t>Harsh</t>
  </si>
  <si>
    <t>Arun Agro Tech</t>
  </si>
  <si>
    <t>Rajni</t>
  </si>
  <si>
    <t>Sponge Gourd</t>
  </si>
  <si>
    <t>Anita</t>
  </si>
  <si>
    <t>Shri Sadguru Seeds</t>
  </si>
  <si>
    <t>Indo Beej Suppliers</t>
  </si>
  <si>
    <t>VC-Jalgaon</t>
  </si>
  <si>
    <t>Rayat Krishi Seva Kendra</t>
  </si>
  <si>
    <t>VC-Sangli</t>
  </si>
  <si>
    <t>Rahul Krishi Kendra</t>
  </si>
  <si>
    <t>Pachore Sheti Seva Kendra</t>
  </si>
  <si>
    <t>SANGLI</t>
  </si>
  <si>
    <t>Jagdamba Seeds Suppliers</t>
  </si>
  <si>
    <t>Bannore Trading Company</t>
  </si>
  <si>
    <t>VC-Nagpur</t>
  </si>
  <si>
    <t>Mehta Sales Corporation</t>
  </si>
  <si>
    <t>AKOLA</t>
  </si>
  <si>
    <t>VC-Akola</t>
  </si>
  <si>
    <t>Maharashtra Beej Bhandar</t>
  </si>
  <si>
    <t>NAGPUR</t>
  </si>
  <si>
    <t>Kranti Traders</t>
  </si>
  <si>
    <t>Sagar Krushi Seva Kendra</t>
  </si>
  <si>
    <t>Sai Krushi Kendra</t>
  </si>
  <si>
    <t>Mamidwar Krishi Seva Kendra</t>
  </si>
  <si>
    <t>Rohan Seeds &amp; Pesticides</t>
  </si>
  <si>
    <t>AHMEDNAGAR</t>
  </si>
  <si>
    <t>Om Fertilizers</t>
  </si>
  <si>
    <t>Adarsh Krishi Kendra</t>
  </si>
  <si>
    <t>Kamal Krishi Kendra</t>
  </si>
  <si>
    <t>Cowpea</t>
  </si>
  <si>
    <t>Tirupati Krishi Kendra</t>
  </si>
  <si>
    <t>Varad Agro Agencies</t>
  </si>
  <si>
    <t>NASHIK</t>
  </si>
  <si>
    <t>Dharti Dhan</t>
  </si>
  <si>
    <t>Godavari Krashi Vikas Kendra</t>
  </si>
  <si>
    <t>Shah Agro Company</t>
  </si>
  <si>
    <t>Krishna Traders</t>
  </si>
  <si>
    <t>Ganesh Agro Agency</t>
  </si>
  <si>
    <t>Laxmi Traders</t>
  </si>
  <si>
    <t>Chavhan Seeds</t>
  </si>
  <si>
    <t>Garudeshwar Agro Centre</t>
  </si>
  <si>
    <t>Nashik</t>
  </si>
  <si>
    <t>Mangaon Krushi Sewa Kendra</t>
  </si>
  <si>
    <t>Jain Agro Agency</t>
  </si>
  <si>
    <t>The Bharat Agencies</t>
  </si>
  <si>
    <t>VBH 11</t>
  </si>
  <si>
    <t>Trimurti Krushi Kendra</t>
  </si>
  <si>
    <t>Jai Bharat Seva Krishi Kendra</t>
  </si>
  <si>
    <t>Lohia Beej Bhandar</t>
  </si>
  <si>
    <t>Sachin Agro Agency</t>
  </si>
  <si>
    <t>Gurudatta Agro Center</t>
  </si>
  <si>
    <t>Praviram Agri Mall</t>
  </si>
  <si>
    <t>Krushi Vaibhav</t>
  </si>
  <si>
    <t>Avdhut Krushi</t>
  </si>
  <si>
    <t>Mallikarjun Krishi Bhandar</t>
  </si>
  <si>
    <t>Vijay Beej Bhandar</t>
  </si>
  <si>
    <t>Jai Bhavani Seeds</t>
  </si>
  <si>
    <t>Rathi Beej Bhandar</t>
  </si>
  <si>
    <t>Lucky Sheti Seva Kendra</t>
  </si>
  <si>
    <t>Pawar Agro Services</t>
  </si>
  <si>
    <t>JALGAON</t>
  </si>
  <si>
    <t>VNR 285</t>
  </si>
  <si>
    <t>Aditi Beej Bhandar</t>
  </si>
  <si>
    <t>Dhartidhan Beej Bhandar</t>
  </si>
  <si>
    <t>Dhartidhan Agro Sales</t>
  </si>
  <si>
    <t>Sawant Agro</t>
  </si>
  <si>
    <t>New Rajput Krushi Seva Kendra</t>
  </si>
  <si>
    <t>Satpuda Sheti Seva Kendra</t>
  </si>
  <si>
    <t>Narendra Krushi Kendra</t>
  </si>
  <si>
    <t>Mankar &amp; Sons</t>
  </si>
  <si>
    <t>Shetkari Raja Agro Services</t>
  </si>
  <si>
    <t>Gayatri Agro Agencies</t>
  </si>
  <si>
    <t>Rajdeep Agencies</t>
  </si>
  <si>
    <t>Jai Durga Krishi Kendra</t>
  </si>
  <si>
    <t>Vardhaman Seeds</t>
  </si>
  <si>
    <t>Shri Sai Krushi Kendra</t>
  </si>
  <si>
    <t>Devendra Agro Seeds</t>
  </si>
  <si>
    <t>Om Sai Krushi Seva Kendra</t>
  </si>
  <si>
    <t>Ram Krushi Kendra</t>
  </si>
  <si>
    <t>Baheti Krushi Sewa Kendra</t>
  </si>
  <si>
    <t>New Amrut Krishi Seva Kendra</t>
  </si>
  <si>
    <t>Gopal Pesticides</t>
  </si>
  <si>
    <t>Ashish Seeds</t>
  </si>
  <si>
    <t>Chandrashesh Traders</t>
  </si>
  <si>
    <t>Bharat Krushi Seva Kendra</t>
  </si>
  <si>
    <t>Prakash Traders</t>
  </si>
  <si>
    <t>Rajdeep Krishi Kendra</t>
  </si>
  <si>
    <t>Fatechand Ogarmal Jain</t>
  </si>
  <si>
    <t>VNR 277</t>
  </si>
  <si>
    <t>Krishnai Agro Agencies</t>
  </si>
  <si>
    <t>Chavhan Krishi Kendra</t>
  </si>
  <si>
    <t>Satish Krishi Kendra</t>
  </si>
  <si>
    <t>Katte Agro Agencies</t>
  </si>
  <si>
    <t>Bhagyalaxmi Seeds</t>
  </si>
  <si>
    <t>Mahesh Krushi Seva Kendra</t>
  </si>
  <si>
    <t>Satguru Agro Agency</t>
  </si>
  <si>
    <t>Rajkumar Agro Agencies</t>
  </si>
  <si>
    <t>Kisan Krishi Seva Kendra</t>
  </si>
  <si>
    <t>Shri Laxmi Traders</t>
  </si>
  <si>
    <t>Mauli Agro</t>
  </si>
  <si>
    <t>XX Shri Samarth Traders</t>
  </si>
  <si>
    <t>Pragati Krushi Seva Center</t>
  </si>
  <si>
    <t>Krushi Deepak</t>
  </si>
  <si>
    <t>VNR 286</t>
  </si>
  <si>
    <t>Shiwar Agro Agency</t>
  </si>
  <si>
    <t>Raka Seeds</t>
  </si>
  <si>
    <t>Nirmal Seeds &amp; Fertilizers</t>
  </si>
  <si>
    <t>Jai Gajanan Krushi Kendra</t>
  </si>
  <si>
    <t>26/11/2023</t>
  </si>
  <si>
    <t>Saraswati Seeds</t>
  </si>
  <si>
    <t>Om Agro Center</t>
  </si>
  <si>
    <t>Vikas Krushi Seva Kendra</t>
  </si>
  <si>
    <t>Srushti Agro Hi Tech Sales Consultancy</t>
  </si>
  <si>
    <t>Krishimitra Krishi Kendra</t>
  </si>
  <si>
    <t>Wagh Krushi Seva Kendra</t>
  </si>
  <si>
    <t>Sudha</t>
  </si>
  <si>
    <t>Samarth Krushi Kendra</t>
  </si>
  <si>
    <t>Yogi Seeds &amp; Agro Centre</t>
  </si>
  <si>
    <t>Mahalaxmi Krishi Seva Kendra</t>
  </si>
  <si>
    <t>Om Sai Chaitanya Krushi Seva Kendra</t>
  </si>
  <si>
    <t>Pradyumn Kumar Mohanlal Vora</t>
  </si>
  <si>
    <t>Ajit Krushi Bhandar</t>
  </si>
  <si>
    <t>Navgan Seeds</t>
  </si>
  <si>
    <t>Onion</t>
  </si>
  <si>
    <t>Rohit</t>
  </si>
  <si>
    <t>Lohit</t>
  </si>
  <si>
    <t>Shri Ganesh Beej Bhandar</t>
  </si>
  <si>
    <t>Jai Janardan Krishi Sewa Kendra</t>
  </si>
  <si>
    <t>Kirti</t>
  </si>
  <si>
    <t>Jai Kishan Krushi Kendra</t>
  </si>
  <si>
    <t>Snehal Agro Service</t>
  </si>
  <si>
    <t>Paresh Krushi Kendra</t>
  </si>
  <si>
    <t>Grand Total</t>
  </si>
  <si>
    <t>Q1</t>
  </si>
  <si>
    <t>Q2</t>
  </si>
  <si>
    <t>Q3</t>
  </si>
  <si>
    <t>Q4</t>
  </si>
  <si>
    <t>Row Labels</t>
  </si>
  <si>
    <t>Column Labels</t>
  </si>
  <si>
    <t>H1</t>
  </si>
  <si>
    <t>H2</t>
  </si>
  <si>
    <t>Ahmednagar</t>
  </si>
  <si>
    <t>Akola</t>
  </si>
  <si>
    <t>Jalgaon</t>
  </si>
  <si>
    <t>Nagpur</t>
  </si>
  <si>
    <t>Sangli</t>
  </si>
  <si>
    <t>Vidarbha Agencies</t>
  </si>
  <si>
    <t>Balaji Agro Centre</t>
  </si>
  <si>
    <t>Mahavir Agro Sales</t>
  </si>
  <si>
    <t>MDO</t>
  </si>
  <si>
    <t>Nirmal Krishi Kendra</t>
  </si>
  <si>
    <t>Shubham Krishi Kendra</t>
  </si>
  <si>
    <t>%</t>
  </si>
  <si>
    <t>Krishi Bhushan</t>
  </si>
  <si>
    <t>XX Shyam Beej Bhandar</t>
  </si>
  <si>
    <t>Shivna Krishi Sewa Kendra</t>
  </si>
  <si>
    <t>XX Bajrang Krishi Kendra</t>
  </si>
  <si>
    <t>XX Mahesh Krishi Seva Kendra</t>
  </si>
  <si>
    <t>XX Himalaya Krishi Kendra</t>
  </si>
  <si>
    <t>Sum of Value</t>
  </si>
  <si>
    <t>Total Sum of Value</t>
  </si>
  <si>
    <t>Sum of Tot_Ach_val</t>
  </si>
  <si>
    <t>Sum of Tot_Tgt_val</t>
  </si>
  <si>
    <t>% ACH</t>
  </si>
  <si>
    <t>% ACH LY</t>
  </si>
  <si>
    <t>Total Sum of SR Val</t>
  </si>
  <si>
    <t>Sum of SR Val</t>
  </si>
  <si>
    <t>Contri</t>
  </si>
  <si>
    <t>Crop</t>
  </si>
  <si>
    <t>Remark</t>
  </si>
  <si>
    <t>OFD</t>
  </si>
  <si>
    <t>No</t>
  </si>
  <si>
    <t>CPV 41</t>
  </si>
  <si>
    <t>Nagar</t>
  </si>
  <si>
    <t>YES</t>
  </si>
  <si>
    <t xml:space="preserve">Akola </t>
  </si>
  <si>
    <t>XX Ravindra Krishi Kendra</t>
  </si>
  <si>
    <t>XX Salasar Agro Agencies</t>
  </si>
  <si>
    <t>Retailer Crop Tour</t>
  </si>
  <si>
    <t>Total</t>
  </si>
  <si>
    <t>Territiry</t>
  </si>
  <si>
    <t>Product 1</t>
  </si>
  <si>
    <t>Activity</t>
  </si>
  <si>
    <t>Product 2</t>
  </si>
  <si>
    <t>Product 3</t>
  </si>
  <si>
    <t>VC-AHMEDNAGAR</t>
  </si>
  <si>
    <t>VC-AKOLA</t>
  </si>
  <si>
    <t>VC-JALGAON</t>
  </si>
  <si>
    <t>VC-NAGPUR</t>
  </si>
  <si>
    <t>Rajnai</t>
  </si>
  <si>
    <t>VC-NASHIK</t>
  </si>
  <si>
    <t>VC-SANGLI</t>
  </si>
  <si>
    <t>Sale Plan Next 3 yr</t>
  </si>
  <si>
    <t>Action Item for 3 yr</t>
  </si>
  <si>
    <t>Producr Nme</t>
  </si>
  <si>
    <t>FY 2023-24</t>
  </si>
  <si>
    <t>FY 2024-25</t>
  </si>
  <si>
    <t>FY 2025-26</t>
  </si>
  <si>
    <t>MH</t>
  </si>
  <si>
    <t>Safari campigen, Team campigen, PDA, Farmer Meeting,Fruit Display,Farmer testimonial</t>
  </si>
  <si>
    <t>Coll</t>
  </si>
  <si>
    <t>Coll Total</t>
  </si>
  <si>
    <t>TGT</t>
  </si>
  <si>
    <t>TGT Total</t>
  </si>
  <si>
    <t>Sum of Allotted</t>
  </si>
  <si>
    <t>Total Sum of Allotted</t>
  </si>
  <si>
    <t>Total Sum of Planted</t>
  </si>
  <si>
    <t>Sum of Planted</t>
  </si>
  <si>
    <t>108 percent achievement in collection Vs RCP Plan. RCP Plan is 3.45 Cr Achievement is 3.71 Cr.</t>
  </si>
  <si>
    <t>FD/HD</t>
  </si>
  <si>
    <t>OFD/Plot visit</t>
  </si>
  <si>
    <t>PSA/FM</t>
  </si>
  <si>
    <t>Ahamednagar</t>
  </si>
  <si>
    <t>Count of Tahsil</t>
  </si>
  <si>
    <t>Count of RM Presense YN</t>
  </si>
  <si>
    <t>Total Activity</t>
  </si>
  <si>
    <t>TM Presense</t>
  </si>
  <si>
    <t>RBM Presense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</si>
  <si>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</si>
  <si>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</si>
  <si>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</si>
  <si>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</si>
  <si>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</si>
  <si>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</si>
  <si>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</si>
  <si>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</si>
  <si>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</si>
  <si>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</si>
  <si>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</si>
  <si>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</si>
  <si>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</t>
  </si>
  <si>
    <t>TFA</t>
  </si>
  <si>
    <t>Budget</t>
  </si>
  <si>
    <t>No of Approved</t>
  </si>
  <si>
    <t>Total Approved</t>
  </si>
  <si>
    <t>Exp till date</t>
  </si>
  <si>
    <t>Balance</t>
  </si>
  <si>
    <t>Reatiler meet</t>
  </si>
  <si>
    <t>Farmer Meeting</t>
  </si>
  <si>
    <t>Meeting</t>
  </si>
  <si>
    <t>Meeting date</t>
  </si>
  <si>
    <t>Mode onine/physical</t>
  </si>
  <si>
    <t>Meeting with PD team</t>
  </si>
  <si>
    <t>Jan</t>
  </si>
  <si>
    <t>2, 3 Jan</t>
  </si>
  <si>
    <t>Physical</t>
  </si>
  <si>
    <t>Online</t>
  </si>
  <si>
    <t>Feb</t>
  </si>
  <si>
    <t>3,4 Feb</t>
  </si>
  <si>
    <t>26,27 March</t>
  </si>
  <si>
    <t>9-10 May</t>
  </si>
  <si>
    <t>14/9/2023</t>
  </si>
  <si>
    <t>MDO training</t>
  </si>
  <si>
    <t>Nandurbar OFD visit</t>
  </si>
  <si>
    <t>FY 2026-27</t>
  </si>
  <si>
    <t>CPV 2</t>
  </si>
  <si>
    <t>Sweet corn</t>
  </si>
  <si>
    <t>Sweet perl</t>
  </si>
  <si>
    <t>Bottel gourd</t>
  </si>
  <si>
    <t>Total PDA</t>
  </si>
  <si>
    <t>PDA TM Presence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</si>
</sst>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9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sz val="9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5117038483843"/>
      </patternFill>
    </fill>
    <fill>
      <patternFill patternType="solid">
        <fgColor theme="7" tint="0.59999389629810485"/>
        <bgColor theme="4" tint="0.79995117038483843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2" fillId="3" borderId="1" xfId="0" applyFont="1" applyFill="1" applyBorder="1"/>
    <xf numFmtId="0" fontId="2" fillId="3" borderId="1" xfId="0" applyNumberFormat="1" applyFont="1" applyFill="1" applyBorder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/>
    <xf numFmtId="0" fontId="2" fillId="3" borderId="1" xfId="0" applyFont="1" applyFill="1" applyBorder="1" applyAlignment="1"/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9" fontId="0" fillId="0" borderId="0" xfId="1" applyFont="1"/>
    <xf numFmtId="0" fontId="0" fillId="5" borderId="0" xfId="0" applyFill="1"/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9" fontId="2" fillId="0" borderId="1" xfId="1" applyFont="1" applyBorder="1" applyAlignment="1">
      <alignment horizontal="center" vertical="center"/>
    </xf>
    <xf numFmtId="0" fontId="0" fillId="5" borderId="0" xfId="0" applyFill="1" applyAlignment="1"/>
    <xf numFmtId="1" fontId="0" fillId="5" borderId="0" xfId="0" applyNumberFormat="1" applyFill="1" applyAlignment="1">
      <alignment horizontal="center" vertical="center"/>
    </xf>
    <xf numFmtId="9" fontId="0" fillId="5" borderId="0" xfId="1" applyFont="1" applyFill="1"/>
    <xf numFmtId="9" fontId="0" fillId="5" borderId="0" xfId="1" applyFont="1" applyFill="1" applyAlignment="1">
      <alignment horizontal="center"/>
    </xf>
    <xf numFmtId="0" fontId="0" fillId="5" borderId="0" xfId="0" applyFill="1" applyBorder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0" fillId="0" borderId="1" xfId="0" applyNumberForma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1" fontId="5" fillId="0" borderId="1" xfId="0" applyNumberFormat="1" applyFont="1" applyBorder="1" applyAlignment="1"/>
    <xf numFmtId="0" fontId="0" fillId="0" borderId="1" xfId="0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16" fontId="10" fillId="10" borderId="1" xfId="0" applyNumberFormat="1" applyFont="1" applyFill="1" applyBorder="1" applyAlignment="1">
      <alignment horizontal="right"/>
    </xf>
    <xf numFmtId="0" fontId="11" fillId="1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3" fillId="0" borderId="0" xfId="0" applyFont="1"/>
    <xf numFmtId="17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7" fontId="4" fillId="8" borderId="1" xfId="0" applyNumberFormat="1" applyFont="1" applyFill="1" applyBorder="1" applyAlignment="1">
      <alignment horizontal="center" vertical="center"/>
    </xf>
    <xf numFmtId="16" fontId="11" fillId="1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4" fillId="9" borderId="1" xfId="0" applyNumberFormat="1" applyFont="1" applyFill="1" applyBorder="1" applyAlignment="1">
      <alignment horizontal="center" vertical="center"/>
    </xf>
    <xf numFmtId="1" fontId="12" fillId="11" borderId="1" xfId="0" applyNumberFormat="1" applyFont="1" applyFill="1" applyBorder="1" applyAlignment="1">
      <alignment horizontal="center" vertical="center"/>
    </xf>
    <xf numFmtId="1" fontId="11" fillId="11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3" fillId="0" borderId="0" xfId="0" applyNumberFormat="1" applyFont="1"/>
    <xf numFmtId="0" fontId="0" fillId="0" borderId="0" xfId="0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/>
    <xf numFmtId="9" fontId="0" fillId="0" borderId="1" xfId="1" applyFont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pivotButton="1" applyBorder="1" applyAlignment="1">
      <alignment horizontal="center" vertical="center" wrapText="1"/>
    </xf>
    <xf numFmtId="9" fontId="2" fillId="0" borderId="1" xfId="1" applyFon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9" fontId="2" fillId="4" borderId="1" xfId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pivotButton="1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9" fontId="2" fillId="12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0" borderId="1" xfId="0" pivotButton="1" applyFont="1" applyBorder="1" applyAlignment="1">
      <alignment horizontal="center" vertical="center" wrapText="1"/>
    </xf>
    <xf numFmtId="0" fontId="2" fillId="0" borderId="1" xfId="0" pivotButton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13" borderId="1" xfId="0" applyFill="1" applyBorder="1" applyAlignment="1">
      <alignment horizontal="left"/>
    </xf>
    <xf numFmtId="1" fontId="8" fillId="13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5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"/>
  <sheetViews>
    <sheetView workbookViewId="0">
      <selection activeCell="G9" sqref="G9"/>
    </sheetView>
  </sheetViews>
  <sheetFormatPr defaultRowHeight="14.5" x14ac:dyDescent="0.35"/>
  <cols>
    <col min="1" max="1" width="11.54296875" style="5" bestFit="1" customWidth="1"/>
    <col min="2" max="4" width="10.453125" hidden="1" customWidth="1"/>
    <col min="5" max="8" width="10.453125" customWidth="1"/>
  </cols>
  <sheetData>
    <row r="1" spans="1:8" x14ac:dyDescent="0.35">
      <c r="A1" s="31"/>
      <c r="B1" s="25">
        <v>2022</v>
      </c>
      <c r="C1" s="25"/>
      <c r="D1" s="134" t="s">
        <v>181</v>
      </c>
      <c r="E1" s="25">
        <v>2023</v>
      </c>
      <c r="F1" s="25"/>
      <c r="G1" s="136" t="s">
        <v>181</v>
      </c>
      <c r="H1" s="136" t="s">
        <v>182</v>
      </c>
    </row>
    <row r="2" spans="1:8" s="26" customFormat="1" ht="43.5" x14ac:dyDescent="0.35">
      <c r="A2" s="75" t="s">
        <v>155</v>
      </c>
      <c r="B2" s="27" t="s">
        <v>180</v>
      </c>
      <c r="C2" s="27" t="s">
        <v>179</v>
      </c>
      <c r="D2" s="135"/>
      <c r="E2" s="27" t="s">
        <v>180</v>
      </c>
      <c r="F2" s="27" t="s">
        <v>179</v>
      </c>
      <c r="G2" s="136"/>
      <c r="H2" s="136"/>
    </row>
    <row r="3" spans="1:8" x14ac:dyDescent="0.35">
      <c r="A3" s="32" t="s">
        <v>159</v>
      </c>
      <c r="B3" s="9">
        <v>15762300</v>
      </c>
      <c r="C3" s="9">
        <v>11912082.5</v>
      </c>
      <c r="D3" s="15">
        <f>C3/B3</f>
        <v>0.75573250731175023</v>
      </c>
      <c r="E3" s="9">
        <v>20020250</v>
      </c>
      <c r="F3" s="9">
        <v>8597747.5</v>
      </c>
      <c r="G3" s="15">
        <f>F3/E3</f>
        <v>0.4294525542887826</v>
      </c>
      <c r="H3" s="15">
        <f t="shared" ref="H3:H9" si="0">F3/C3</f>
        <v>0.72176695384707079</v>
      </c>
    </row>
    <row r="4" spans="1:8" x14ac:dyDescent="0.35">
      <c r="A4" s="32" t="s">
        <v>160</v>
      </c>
      <c r="B4" s="9">
        <v>39870962.5</v>
      </c>
      <c r="C4" s="9">
        <v>24214892.5</v>
      </c>
      <c r="D4" s="15">
        <f t="shared" ref="D4:D9" si="1">C4/B4</f>
        <v>0.60733152604480012</v>
      </c>
      <c r="E4" s="9">
        <v>25300900</v>
      </c>
      <c r="F4" s="9">
        <v>21981835</v>
      </c>
      <c r="G4" s="16">
        <f t="shared" ref="G4:G9" si="2">F4/E4</f>
        <v>0.86881632669193587</v>
      </c>
      <c r="H4" s="16">
        <f t="shared" si="0"/>
        <v>0.90778164718261711</v>
      </c>
    </row>
    <row r="5" spans="1:8" x14ac:dyDescent="0.35">
      <c r="A5" s="32" t="s">
        <v>161</v>
      </c>
      <c r="B5" s="9">
        <v>24520050</v>
      </c>
      <c r="C5" s="9">
        <v>10907365</v>
      </c>
      <c r="D5" s="15">
        <f t="shared" si="1"/>
        <v>0.44483453337166928</v>
      </c>
      <c r="E5" s="9">
        <v>19878325</v>
      </c>
      <c r="F5" s="9">
        <v>10601467.5</v>
      </c>
      <c r="G5" s="15">
        <f t="shared" si="2"/>
        <v>0.53331794806654986</v>
      </c>
      <c r="H5" s="16">
        <f t="shared" si="0"/>
        <v>0.97195495887411854</v>
      </c>
    </row>
    <row r="6" spans="1:8" x14ac:dyDescent="0.35">
      <c r="A6" s="32" t="s">
        <v>162</v>
      </c>
      <c r="B6" s="9">
        <v>53143275</v>
      </c>
      <c r="C6" s="9">
        <v>38561371.25</v>
      </c>
      <c r="D6" s="15">
        <f t="shared" si="1"/>
        <v>0.72561149552789139</v>
      </c>
      <c r="E6" s="9">
        <v>42767000</v>
      </c>
      <c r="F6" s="9">
        <v>36385575</v>
      </c>
      <c r="G6" s="16">
        <f t="shared" si="2"/>
        <v>0.85078623705193257</v>
      </c>
      <c r="H6" s="16">
        <f t="shared" si="0"/>
        <v>0.94357575523199266</v>
      </c>
    </row>
    <row r="7" spans="1:8" x14ac:dyDescent="0.35">
      <c r="A7" s="32" t="s">
        <v>59</v>
      </c>
      <c r="B7" s="9">
        <v>30719620</v>
      </c>
      <c r="C7" s="9">
        <v>13286996.25</v>
      </c>
      <c r="D7" s="15">
        <f t="shared" si="1"/>
        <v>0.43252475942085222</v>
      </c>
      <c r="E7" s="9">
        <v>31267250</v>
      </c>
      <c r="F7" s="9">
        <v>14230400</v>
      </c>
      <c r="G7" s="15">
        <f t="shared" si="2"/>
        <v>0.45512157289176375</v>
      </c>
      <c r="H7" s="16">
        <f t="shared" si="0"/>
        <v>1.0710020332849872</v>
      </c>
    </row>
    <row r="8" spans="1:8" x14ac:dyDescent="0.35">
      <c r="A8" s="32" t="s">
        <v>163</v>
      </c>
      <c r="B8" s="9">
        <v>25103125</v>
      </c>
      <c r="C8" s="9">
        <v>16389410</v>
      </c>
      <c r="D8" s="15">
        <f t="shared" si="1"/>
        <v>0.65288325656666246</v>
      </c>
      <c r="E8" s="9">
        <v>22430850</v>
      </c>
      <c r="F8" s="9">
        <v>18610960</v>
      </c>
      <c r="G8" s="16">
        <f t="shared" si="2"/>
        <v>0.82970373392002528</v>
      </c>
      <c r="H8" s="16">
        <f t="shared" si="0"/>
        <v>1.1355478934263039</v>
      </c>
    </row>
    <row r="9" spans="1:8" x14ac:dyDescent="0.35">
      <c r="A9" s="31" t="s">
        <v>150</v>
      </c>
      <c r="B9" s="12">
        <v>189119332.5</v>
      </c>
      <c r="C9" s="12">
        <v>115272117.5</v>
      </c>
      <c r="D9" s="15">
        <f t="shared" si="1"/>
        <v>0.60952053910194504</v>
      </c>
      <c r="E9" s="12">
        <v>161664575</v>
      </c>
      <c r="F9" s="12">
        <v>110407985</v>
      </c>
      <c r="G9" s="33">
        <f t="shared" si="2"/>
        <v>0.68294482572944626</v>
      </c>
      <c r="H9" s="33">
        <f t="shared" si="0"/>
        <v>0.95780304374125858</v>
      </c>
    </row>
  </sheetData>
  <mergeCells count="3">
    <mergeCell ref="D1:D2"/>
    <mergeCell ref="G1:G2"/>
    <mergeCell ref="H1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tabSelected="1" workbookViewId="0">
      <selection activeCell="G12" sqref="G12"/>
    </sheetView>
  </sheetViews>
  <sheetFormatPr defaultRowHeight="14.5" x14ac:dyDescent="0.35"/>
  <cols>
    <col min="2" max="2" width="11.90625" bestFit="1" customWidth="1"/>
    <col min="3" max="3" width="10" style="5" bestFit="1" customWidth="1"/>
    <col min="7" max="7" width="80.6328125" bestFit="1" customWidth="1"/>
  </cols>
  <sheetData>
    <row r="1" spans="1:7" ht="15.5" customHeight="1" x14ac:dyDescent="0.35">
      <c r="A1" s="46"/>
      <c r="B1" s="46"/>
      <c r="C1" s="47"/>
      <c r="D1" s="147" t="s">
        <v>210</v>
      </c>
      <c r="E1" s="147"/>
      <c r="F1" s="147"/>
      <c r="G1" s="147" t="s">
        <v>211</v>
      </c>
    </row>
    <row r="2" spans="1:7" ht="31" x14ac:dyDescent="0.35">
      <c r="A2" s="47" t="s">
        <v>198</v>
      </c>
      <c r="B2" s="47" t="s">
        <v>186</v>
      </c>
      <c r="C2" s="47" t="s">
        <v>212</v>
      </c>
      <c r="D2" s="46" t="s">
        <v>214</v>
      </c>
      <c r="E2" s="46" t="s">
        <v>215</v>
      </c>
      <c r="F2" s="46" t="s">
        <v>272</v>
      </c>
      <c r="G2" s="147"/>
    </row>
    <row r="3" spans="1:7" ht="15.5" customHeight="1" x14ac:dyDescent="0.35">
      <c r="A3" s="48" t="s">
        <v>216</v>
      </c>
      <c r="B3" s="48" t="s">
        <v>10</v>
      </c>
      <c r="C3" s="132" t="s">
        <v>79</v>
      </c>
      <c r="D3" s="49">
        <v>50</v>
      </c>
      <c r="E3" s="49">
        <v>140</v>
      </c>
      <c r="F3" s="49">
        <v>300</v>
      </c>
      <c r="G3" s="133" t="s">
        <v>217</v>
      </c>
    </row>
    <row r="4" spans="1:7" ht="15.5" x14ac:dyDescent="0.35">
      <c r="A4" s="48" t="s">
        <v>216</v>
      </c>
      <c r="B4" s="1" t="s">
        <v>14</v>
      </c>
      <c r="C4" s="132" t="s">
        <v>133</v>
      </c>
      <c r="D4" s="19">
        <v>1000</v>
      </c>
      <c r="E4" s="19">
        <v>3000</v>
      </c>
      <c r="F4" s="19">
        <v>5000</v>
      </c>
      <c r="G4" s="133" t="s">
        <v>217</v>
      </c>
    </row>
    <row r="5" spans="1:7" ht="15.5" x14ac:dyDescent="0.35">
      <c r="A5" s="48" t="s">
        <v>216</v>
      </c>
      <c r="B5" s="1" t="s">
        <v>14</v>
      </c>
      <c r="C5" s="132" t="s">
        <v>63</v>
      </c>
      <c r="D5" s="19">
        <v>1200</v>
      </c>
      <c r="E5" s="19">
        <v>2000</v>
      </c>
      <c r="F5" s="19">
        <v>3000</v>
      </c>
      <c r="G5" s="133" t="s">
        <v>217</v>
      </c>
    </row>
    <row r="6" spans="1:7" ht="15.5" x14ac:dyDescent="0.35">
      <c r="A6" s="48" t="s">
        <v>216</v>
      </c>
      <c r="B6" s="48" t="s">
        <v>10</v>
      </c>
      <c r="C6" s="131">
        <v>144</v>
      </c>
      <c r="D6" s="19">
        <v>20</v>
      </c>
      <c r="E6" s="19">
        <v>60</v>
      </c>
      <c r="F6" s="19">
        <v>250</v>
      </c>
      <c r="G6" s="133" t="s">
        <v>217</v>
      </c>
    </row>
    <row r="7" spans="1:7" ht="15.5" x14ac:dyDescent="0.35">
      <c r="A7" s="48" t="s">
        <v>216</v>
      </c>
      <c r="B7" s="1" t="s">
        <v>47</v>
      </c>
      <c r="C7" s="131" t="s">
        <v>190</v>
      </c>
      <c r="D7" s="19">
        <v>500</v>
      </c>
      <c r="E7" s="19">
        <v>1300</v>
      </c>
      <c r="F7" s="19">
        <v>2000</v>
      </c>
      <c r="G7" s="133" t="s">
        <v>217</v>
      </c>
    </row>
    <row r="8" spans="1:7" ht="15.5" x14ac:dyDescent="0.35">
      <c r="A8" s="48" t="s">
        <v>216</v>
      </c>
      <c r="B8" s="1" t="s">
        <v>47</v>
      </c>
      <c r="C8" s="131" t="s">
        <v>273</v>
      </c>
      <c r="D8" s="19">
        <v>300</v>
      </c>
      <c r="E8" s="19">
        <v>500</v>
      </c>
      <c r="F8" s="19">
        <v>800</v>
      </c>
      <c r="G8" s="133" t="s">
        <v>217</v>
      </c>
    </row>
    <row r="9" spans="1:7" ht="15.5" x14ac:dyDescent="0.35">
      <c r="A9" s="48" t="s">
        <v>216</v>
      </c>
      <c r="B9" s="1" t="s">
        <v>274</v>
      </c>
      <c r="C9" s="131" t="s">
        <v>275</v>
      </c>
      <c r="D9" s="19">
        <v>600</v>
      </c>
      <c r="E9" s="19">
        <v>1000</v>
      </c>
      <c r="F9" s="19">
        <v>1500</v>
      </c>
      <c r="G9" s="133" t="s">
        <v>217</v>
      </c>
    </row>
    <row r="10" spans="1:7" ht="15.5" x14ac:dyDescent="0.35">
      <c r="A10" s="48" t="s">
        <v>216</v>
      </c>
      <c r="B10" s="1" t="s">
        <v>276</v>
      </c>
      <c r="C10" s="131" t="s">
        <v>146</v>
      </c>
      <c r="D10" s="19">
        <v>60</v>
      </c>
      <c r="E10" s="19">
        <v>120</v>
      </c>
      <c r="F10" s="19">
        <v>200</v>
      </c>
      <c r="G10" s="133" t="s">
        <v>217</v>
      </c>
    </row>
    <row r="11" spans="1:7" ht="15.5" x14ac:dyDescent="0.35">
      <c r="A11" s="48" t="s">
        <v>216</v>
      </c>
      <c r="B11" s="1" t="s">
        <v>20</v>
      </c>
      <c r="C11" s="131" t="s">
        <v>21</v>
      </c>
      <c r="D11" s="19">
        <v>300</v>
      </c>
      <c r="E11" s="19">
        <v>500</v>
      </c>
      <c r="F11" s="19">
        <v>800</v>
      </c>
      <c r="G11" s="133" t="s">
        <v>217</v>
      </c>
    </row>
  </sheetData>
  <mergeCells count="2">
    <mergeCell ref="D1:F1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7"/>
  <sheetViews>
    <sheetView topLeftCell="A4" zoomScale="80" zoomScaleNormal="80" workbookViewId="0">
      <selection activeCell="P16" sqref="P16"/>
    </sheetView>
  </sheetViews>
  <sheetFormatPr defaultRowHeight="13" x14ac:dyDescent="0.3"/>
  <cols>
    <col min="1" max="1" width="12.453125" style="71" customWidth="1"/>
    <col min="2" max="9" width="6.7265625" style="55" customWidth="1"/>
    <col min="10" max="10" width="6.08984375" style="55" customWidth="1"/>
    <col min="11" max="16384" width="8.7265625" style="55"/>
  </cols>
  <sheetData>
    <row r="1" spans="1:22" ht="16" x14ac:dyDescent="0.3">
      <c r="A1" s="51"/>
      <c r="B1" s="139" t="s">
        <v>220</v>
      </c>
      <c r="C1" s="139"/>
      <c r="D1" s="139"/>
      <c r="E1" s="139"/>
      <c r="F1" s="140" t="s">
        <v>218</v>
      </c>
      <c r="G1" s="140"/>
      <c r="H1" s="140"/>
      <c r="I1" s="140"/>
      <c r="J1" s="52"/>
      <c r="K1" s="53" t="s">
        <v>220</v>
      </c>
      <c r="L1" s="53" t="s">
        <v>220</v>
      </c>
      <c r="M1" s="53" t="s">
        <v>220</v>
      </c>
      <c r="N1" s="54" t="s">
        <v>221</v>
      </c>
      <c r="O1" s="53" t="s">
        <v>218</v>
      </c>
      <c r="P1" s="53" t="s">
        <v>218</v>
      </c>
      <c r="Q1" s="53" t="s">
        <v>218</v>
      </c>
      <c r="R1" s="54" t="s">
        <v>219</v>
      </c>
      <c r="S1" s="52" t="s">
        <v>170</v>
      </c>
      <c r="T1" s="73" t="s">
        <v>157</v>
      </c>
      <c r="U1" s="73" t="s">
        <v>157</v>
      </c>
      <c r="V1" s="73" t="s">
        <v>157</v>
      </c>
    </row>
    <row r="2" spans="1:22" ht="16" x14ac:dyDescent="0.3">
      <c r="A2" s="51" t="s">
        <v>0</v>
      </c>
      <c r="B2" s="56">
        <v>44927</v>
      </c>
      <c r="C2" s="56">
        <v>44958</v>
      </c>
      <c r="D2" s="56">
        <v>44986</v>
      </c>
      <c r="E2" s="57" t="s">
        <v>197</v>
      </c>
      <c r="F2" s="58">
        <v>44927</v>
      </c>
      <c r="G2" s="58">
        <v>44958</v>
      </c>
      <c r="H2" s="58">
        <v>44986</v>
      </c>
      <c r="I2" s="58" t="s">
        <v>197</v>
      </c>
      <c r="J2" s="52" t="s">
        <v>170</v>
      </c>
      <c r="K2" s="59">
        <v>45405</v>
      </c>
      <c r="L2" s="59">
        <v>45435</v>
      </c>
      <c r="M2" s="59">
        <v>45466</v>
      </c>
      <c r="N2" s="57" t="s">
        <v>197</v>
      </c>
      <c r="O2" s="59">
        <v>45405</v>
      </c>
      <c r="P2" s="59">
        <v>45435</v>
      </c>
      <c r="Q2" s="59">
        <v>45466</v>
      </c>
      <c r="R2" s="57" t="s">
        <v>197</v>
      </c>
      <c r="S2" s="52"/>
      <c r="T2" s="72" t="s">
        <v>220</v>
      </c>
      <c r="U2" s="72" t="s">
        <v>218</v>
      </c>
      <c r="V2" s="73" t="s">
        <v>170</v>
      </c>
    </row>
    <row r="3" spans="1:22" ht="16" x14ac:dyDescent="0.3">
      <c r="A3" s="60" t="s">
        <v>26</v>
      </c>
      <c r="B3" s="61">
        <v>7.89</v>
      </c>
      <c r="C3" s="61">
        <v>7.78</v>
      </c>
      <c r="D3" s="61">
        <v>11.0755</v>
      </c>
      <c r="E3" s="61">
        <v>26.7455</v>
      </c>
      <c r="F3" s="61">
        <v>8.0333500000000004</v>
      </c>
      <c r="G3" s="61">
        <v>9.2774099999999997</v>
      </c>
      <c r="H3" s="61">
        <v>11.076128499999999</v>
      </c>
      <c r="I3" s="61">
        <v>28.386888500000001</v>
      </c>
      <c r="J3" s="62">
        <f>I3/E3</f>
        <v>1.0613706417902078</v>
      </c>
      <c r="K3" s="63">
        <v>12.19</v>
      </c>
      <c r="L3" s="63">
        <v>13.09</v>
      </c>
      <c r="M3" s="63">
        <v>41.5</v>
      </c>
      <c r="N3" s="61">
        <f>SUM(K3:M3)</f>
        <v>66.78</v>
      </c>
      <c r="O3" s="63">
        <v>15.19</v>
      </c>
      <c r="P3" s="63">
        <v>20.55</v>
      </c>
      <c r="Q3" s="63">
        <v>26.1</v>
      </c>
      <c r="R3" s="61">
        <f>SUM(O3:Q3)</f>
        <v>61.84</v>
      </c>
      <c r="S3" s="62">
        <f>R3/N3</f>
        <v>0.9260257562144355</v>
      </c>
      <c r="T3" s="61">
        <f>E3+N3</f>
        <v>93.525499999999994</v>
      </c>
      <c r="U3" s="61">
        <f>R3+I3</f>
        <v>90.226888500000001</v>
      </c>
      <c r="V3" s="62">
        <f>U3/T3</f>
        <v>0.96473035161533494</v>
      </c>
    </row>
    <row r="4" spans="1:22" ht="16" x14ac:dyDescent="0.3">
      <c r="A4" s="60" t="s">
        <v>8</v>
      </c>
      <c r="B4" s="61">
        <v>5.5849000000000002</v>
      </c>
      <c r="C4" s="61">
        <v>3.4211200000000002</v>
      </c>
      <c r="D4" s="61">
        <v>1.4859599999999999</v>
      </c>
      <c r="E4" s="61">
        <v>10.49198</v>
      </c>
      <c r="F4" s="61">
        <v>5.4618000000000002</v>
      </c>
      <c r="G4" s="61">
        <v>2.0774900000000001</v>
      </c>
      <c r="H4" s="61">
        <v>5.6480499999999996</v>
      </c>
      <c r="I4" s="61">
        <v>13.187340000000001</v>
      </c>
      <c r="J4" s="62">
        <f t="shared" ref="J4:J9" si="0">I4/E4</f>
        <v>1.2568971728882443</v>
      </c>
      <c r="K4" s="63">
        <v>2.85</v>
      </c>
      <c r="L4" s="63">
        <v>28.83</v>
      </c>
      <c r="M4" s="63">
        <v>29.57</v>
      </c>
      <c r="N4" s="61">
        <f t="shared" ref="N4:N9" si="1">SUM(K4:M4)</f>
        <v>61.25</v>
      </c>
      <c r="O4" s="63">
        <v>11.87</v>
      </c>
      <c r="P4" s="63">
        <v>17.260000000000002</v>
      </c>
      <c r="Q4" s="63">
        <v>38.76</v>
      </c>
      <c r="R4" s="61">
        <f t="shared" ref="R4:R9" si="2">SUM(O4:Q4)</f>
        <v>67.89</v>
      </c>
      <c r="S4" s="62">
        <f t="shared" ref="S4:S9" si="3">R4/N4</f>
        <v>1.1084081632653062</v>
      </c>
      <c r="T4" s="61">
        <f t="shared" ref="T4:T9" si="4">E4+N4</f>
        <v>71.741979999999998</v>
      </c>
      <c r="U4" s="61">
        <f t="shared" ref="U4:U8" si="5">R4+I4</f>
        <v>81.077340000000007</v>
      </c>
      <c r="V4" s="62">
        <f t="shared" ref="V4:V9" si="6">U4/T4</f>
        <v>1.1301240919194036</v>
      </c>
    </row>
    <row r="5" spans="1:22" ht="16" x14ac:dyDescent="0.3">
      <c r="A5" s="60" t="s">
        <v>32</v>
      </c>
      <c r="B5" s="61">
        <v>24.7</v>
      </c>
      <c r="C5" s="61">
        <v>10.41549</v>
      </c>
      <c r="D5" s="61">
        <v>0</v>
      </c>
      <c r="E5" s="61">
        <v>35.115490000000001</v>
      </c>
      <c r="F5" s="61">
        <v>15.457380000000001</v>
      </c>
      <c r="G5" s="61">
        <v>21.244487899999999</v>
      </c>
      <c r="H5" s="61">
        <v>22.582771000000001</v>
      </c>
      <c r="I5" s="61">
        <v>59.284638899999997</v>
      </c>
      <c r="J5" s="62">
        <f t="shared" si="0"/>
        <v>1.6882759972878065</v>
      </c>
      <c r="K5" s="63">
        <v>0</v>
      </c>
      <c r="L5" s="63">
        <v>14.43</v>
      </c>
      <c r="M5" s="63">
        <v>47.23</v>
      </c>
      <c r="N5" s="61">
        <f t="shared" si="1"/>
        <v>61.66</v>
      </c>
      <c r="O5" s="63">
        <v>23.8</v>
      </c>
      <c r="P5" s="63">
        <v>47.08</v>
      </c>
      <c r="Q5" s="63">
        <v>87.44</v>
      </c>
      <c r="R5" s="61">
        <f t="shared" si="2"/>
        <v>158.32</v>
      </c>
      <c r="S5" s="62">
        <f t="shared" si="3"/>
        <v>2.5676289328576063</v>
      </c>
      <c r="T5" s="61">
        <f t="shared" si="4"/>
        <v>96.775489999999991</v>
      </c>
      <c r="U5" s="61">
        <f t="shared" si="5"/>
        <v>217.6046389</v>
      </c>
      <c r="V5" s="62">
        <f t="shared" si="6"/>
        <v>2.2485511455431539</v>
      </c>
    </row>
    <row r="6" spans="1:22" ht="16" x14ac:dyDescent="0.3">
      <c r="A6" s="60" t="s">
        <v>24</v>
      </c>
      <c r="B6" s="61">
        <v>6.6479999999999997</v>
      </c>
      <c r="C6" s="61">
        <v>9.35</v>
      </c>
      <c r="D6" s="61">
        <v>8.7648200000000003</v>
      </c>
      <c r="E6" s="61">
        <v>24.762820000000001</v>
      </c>
      <c r="F6" s="61">
        <v>6.7671999999999999</v>
      </c>
      <c r="G6" s="61">
        <v>7.54277</v>
      </c>
      <c r="H6" s="61">
        <v>17.244029999999999</v>
      </c>
      <c r="I6" s="61">
        <v>31.553999999999998</v>
      </c>
      <c r="J6" s="62">
        <f t="shared" si="0"/>
        <v>1.274249055640674</v>
      </c>
      <c r="K6" s="63">
        <v>7.35</v>
      </c>
      <c r="L6" s="63">
        <v>19.95</v>
      </c>
      <c r="M6" s="63">
        <v>13.01</v>
      </c>
      <c r="N6" s="61">
        <f t="shared" si="1"/>
        <v>40.309999999999995</v>
      </c>
      <c r="O6" s="63">
        <v>16.5</v>
      </c>
      <c r="P6" s="63">
        <v>17.600000000000001</v>
      </c>
      <c r="Q6" s="63">
        <v>8.76</v>
      </c>
      <c r="R6" s="61">
        <f t="shared" si="2"/>
        <v>42.86</v>
      </c>
      <c r="S6" s="62">
        <f t="shared" si="3"/>
        <v>1.063259737037956</v>
      </c>
      <c r="T6" s="61">
        <f t="shared" si="4"/>
        <v>65.072819999999993</v>
      </c>
      <c r="U6" s="61">
        <f t="shared" si="5"/>
        <v>74.414000000000001</v>
      </c>
      <c r="V6" s="62">
        <f t="shared" si="6"/>
        <v>1.1435496417705582</v>
      </c>
    </row>
    <row r="7" spans="1:22" ht="16" x14ac:dyDescent="0.3">
      <c r="A7" s="60" t="s">
        <v>35</v>
      </c>
      <c r="B7" s="61">
        <v>12.346019999999999</v>
      </c>
      <c r="C7" s="61">
        <v>14.44558</v>
      </c>
      <c r="D7" s="61">
        <v>15.996840000000001</v>
      </c>
      <c r="E7" s="61">
        <v>42.788440000000001</v>
      </c>
      <c r="F7" s="61">
        <v>10.054830000000001</v>
      </c>
      <c r="G7" s="61">
        <v>20.672550000000001</v>
      </c>
      <c r="H7" s="61">
        <v>13.577</v>
      </c>
      <c r="I7" s="61">
        <v>44.304380000000002</v>
      </c>
      <c r="J7" s="62">
        <f t="shared" si="0"/>
        <v>1.0354287279461463</v>
      </c>
      <c r="K7" s="63">
        <v>20.16</v>
      </c>
      <c r="L7" s="63">
        <v>19.03</v>
      </c>
      <c r="M7" s="63">
        <v>20.440000000000001</v>
      </c>
      <c r="N7" s="61">
        <f t="shared" si="1"/>
        <v>59.629999999999995</v>
      </c>
      <c r="O7" s="63">
        <v>18.96</v>
      </c>
      <c r="P7" s="63">
        <v>18</v>
      </c>
      <c r="Q7" s="63">
        <v>53.85</v>
      </c>
      <c r="R7" s="61">
        <f t="shared" si="2"/>
        <v>90.81</v>
      </c>
      <c r="S7" s="62">
        <f t="shared" si="3"/>
        <v>1.5228911621666947</v>
      </c>
      <c r="T7" s="61">
        <f t="shared" si="4"/>
        <v>102.41844</v>
      </c>
      <c r="U7" s="61">
        <f t="shared" si="5"/>
        <v>135.11438000000001</v>
      </c>
      <c r="V7" s="62">
        <f t="shared" si="6"/>
        <v>1.3192388011377638</v>
      </c>
    </row>
    <row r="8" spans="1:22" ht="16" x14ac:dyDescent="0.3">
      <c r="A8" s="60" t="s">
        <v>4</v>
      </c>
      <c r="B8" s="61">
        <v>12.558590000000001</v>
      </c>
      <c r="C8" s="61">
        <v>16.685367299999999</v>
      </c>
      <c r="D8" s="61">
        <v>10.6125408</v>
      </c>
      <c r="E8" s="61">
        <v>39.856498100000003</v>
      </c>
      <c r="F8" s="61">
        <v>5.0362299999999998</v>
      </c>
      <c r="G8" s="61">
        <v>11.376344400000001</v>
      </c>
      <c r="H8" s="61">
        <v>3.8233711000000001</v>
      </c>
      <c r="I8" s="61">
        <v>20.2359455</v>
      </c>
      <c r="J8" s="62">
        <f t="shared" si="0"/>
        <v>0.50772010750236984</v>
      </c>
      <c r="K8" s="63">
        <v>9.77</v>
      </c>
      <c r="L8" s="63">
        <v>10.18</v>
      </c>
      <c r="M8" s="63">
        <v>10.6</v>
      </c>
      <c r="N8" s="61">
        <f t="shared" si="1"/>
        <v>30.549999999999997</v>
      </c>
      <c r="O8" s="63">
        <v>4.68</v>
      </c>
      <c r="P8" s="63">
        <v>7.23</v>
      </c>
      <c r="Q8" s="63">
        <v>9.9</v>
      </c>
      <c r="R8" s="61">
        <f t="shared" si="2"/>
        <v>21.810000000000002</v>
      </c>
      <c r="S8" s="62">
        <f t="shared" si="3"/>
        <v>0.7139116202945992</v>
      </c>
      <c r="T8" s="61">
        <f t="shared" si="4"/>
        <v>70.406498099999993</v>
      </c>
      <c r="U8" s="61">
        <f t="shared" si="5"/>
        <v>42.045945500000002</v>
      </c>
      <c r="V8" s="62">
        <f t="shared" si="6"/>
        <v>0.59718842201583677</v>
      </c>
    </row>
    <row r="9" spans="1:22" ht="16" x14ac:dyDescent="0.3">
      <c r="A9" s="64"/>
      <c r="B9" s="65">
        <v>71.399749999999997</v>
      </c>
      <c r="C9" s="65">
        <v>62.797557300000001</v>
      </c>
      <c r="D9" s="65">
        <v>47.935660800000001</v>
      </c>
      <c r="E9" s="65">
        <v>182.1329681</v>
      </c>
      <c r="F9" s="65">
        <v>50.810789999999997</v>
      </c>
      <c r="G9" s="65">
        <v>72.191052299999996</v>
      </c>
      <c r="H9" s="65">
        <v>73.951350599999998</v>
      </c>
      <c r="I9" s="65">
        <v>196.9531929</v>
      </c>
      <c r="J9" s="62">
        <f t="shared" si="0"/>
        <v>1.0813703579017224</v>
      </c>
      <c r="K9" s="66">
        <v>52.32</v>
      </c>
      <c r="L9" s="66">
        <v>105.5</v>
      </c>
      <c r="M9" s="66">
        <v>162.36000000000001</v>
      </c>
      <c r="N9" s="61">
        <f t="shared" si="1"/>
        <v>320.18</v>
      </c>
      <c r="O9" s="66">
        <v>91</v>
      </c>
      <c r="P9" s="66">
        <v>127.72</v>
      </c>
      <c r="Q9" s="66">
        <v>224.81</v>
      </c>
      <c r="R9" s="61">
        <f t="shared" si="2"/>
        <v>443.53</v>
      </c>
      <c r="S9" s="62">
        <f t="shared" si="3"/>
        <v>1.3852520457242801</v>
      </c>
      <c r="T9" s="61">
        <f t="shared" si="4"/>
        <v>502.31296810000003</v>
      </c>
      <c r="U9" s="61">
        <f t="shared" ref="U9" si="7">R9+I9</f>
        <v>640.48319289999995</v>
      </c>
      <c r="V9" s="62">
        <f t="shared" si="6"/>
        <v>1.2750680025694521</v>
      </c>
    </row>
    <row r="10" spans="1:22" x14ac:dyDescent="0.3">
      <c r="A10" s="67"/>
      <c r="B10" s="61"/>
      <c r="C10" s="61"/>
      <c r="D10" s="61"/>
      <c r="E10" s="61"/>
      <c r="F10" s="61"/>
      <c r="G10" s="61"/>
      <c r="H10" s="61"/>
      <c r="I10" s="61"/>
      <c r="J10" s="52"/>
      <c r="K10" s="61"/>
      <c r="L10" s="61"/>
      <c r="M10" s="61"/>
      <c r="N10" s="61"/>
      <c r="O10" s="61"/>
      <c r="P10" s="61"/>
      <c r="Q10" s="61"/>
      <c r="R10" s="61"/>
      <c r="S10" s="52"/>
      <c r="T10" s="52"/>
      <c r="U10" s="52"/>
      <c r="V10" s="52"/>
    </row>
    <row r="11" spans="1:22" ht="14.5" x14ac:dyDescent="0.3">
      <c r="A11" s="67"/>
      <c r="B11" s="137" t="s">
        <v>220</v>
      </c>
      <c r="C11" s="137"/>
      <c r="D11" s="137"/>
      <c r="E11" s="137"/>
      <c r="F11" s="138" t="s">
        <v>218</v>
      </c>
      <c r="G11" s="138"/>
      <c r="H11" s="138"/>
      <c r="I11" s="138"/>
      <c r="J11" s="52" t="s">
        <v>170</v>
      </c>
      <c r="K11" s="137" t="s">
        <v>220</v>
      </c>
      <c r="L11" s="137"/>
      <c r="M11" s="137"/>
      <c r="N11" s="137"/>
      <c r="O11" s="138" t="s">
        <v>218</v>
      </c>
      <c r="P11" s="138"/>
      <c r="Q11" s="138"/>
      <c r="R11" s="138"/>
      <c r="S11" s="52" t="s">
        <v>170</v>
      </c>
      <c r="T11" s="73" t="s">
        <v>158</v>
      </c>
      <c r="U11" s="73" t="s">
        <v>158</v>
      </c>
      <c r="V11" s="73" t="s">
        <v>158</v>
      </c>
    </row>
    <row r="12" spans="1:22" ht="16" x14ac:dyDescent="0.4">
      <c r="A12" s="51" t="s">
        <v>0</v>
      </c>
      <c r="B12" s="50">
        <v>45496</v>
      </c>
      <c r="C12" s="50">
        <v>45527</v>
      </c>
      <c r="D12" s="50">
        <v>45558</v>
      </c>
      <c r="E12" s="68" t="s">
        <v>197</v>
      </c>
      <c r="F12" s="50">
        <v>45496</v>
      </c>
      <c r="G12" s="50">
        <v>45527</v>
      </c>
      <c r="H12" s="50">
        <v>45558</v>
      </c>
      <c r="I12" s="57" t="s">
        <v>197</v>
      </c>
      <c r="J12" s="52"/>
      <c r="K12" s="50">
        <v>45588</v>
      </c>
      <c r="L12" s="50">
        <v>45619</v>
      </c>
      <c r="M12" s="50">
        <v>45649</v>
      </c>
      <c r="N12" s="68" t="s">
        <v>197</v>
      </c>
      <c r="O12" s="50">
        <v>45588</v>
      </c>
      <c r="P12" s="50">
        <v>45619</v>
      </c>
      <c r="Q12" s="50">
        <v>45649</v>
      </c>
      <c r="R12" s="68" t="s">
        <v>197</v>
      </c>
      <c r="S12" s="52"/>
      <c r="T12" s="72" t="s">
        <v>220</v>
      </c>
      <c r="U12" s="72" t="s">
        <v>218</v>
      </c>
      <c r="V12" s="73" t="s">
        <v>170</v>
      </c>
    </row>
    <row r="13" spans="1:22" ht="16" x14ac:dyDescent="0.3">
      <c r="A13" s="60" t="s">
        <v>26</v>
      </c>
      <c r="B13" s="63">
        <v>17.38</v>
      </c>
      <c r="C13" s="63">
        <v>16.8</v>
      </c>
      <c r="D13" s="63">
        <v>10.68</v>
      </c>
      <c r="E13" s="61">
        <f>SUM(B13:D13)</f>
        <v>44.86</v>
      </c>
      <c r="F13" s="63">
        <v>23.69</v>
      </c>
      <c r="G13" s="63">
        <v>29.04</v>
      </c>
      <c r="H13" s="63">
        <v>10.64</v>
      </c>
      <c r="I13" s="61">
        <f>SUM(F13:H13)</f>
        <v>63.370000000000005</v>
      </c>
      <c r="J13" s="62">
        <f t="shared" ref="J13:J19" si="8">I13/E13</f>
        <v>1.412617030762372</v>
      </c>
      <c r="K13" s="63">
        <v>7.55</v>
      </c>
      <c r="L13" s="63">
        <v>8.6</v>
      </c>
      <c r="M13" s="63">
        <v>14.45</v>
      </c>
      <c r="N13" s="69">
        <f>SUM(K13:M13)</f>
        <v>30.599999999999998</v>
      </c>
      <c r="O13" s="63">
        <v>4.7699999999999996</v>
      </c>
      <c r="P13" s="63">
        <v>4.1100000000000003</v>
      </c>
      <c r="Q13" s="63">
        <v>6.86</v>
      </c>
      <c r="R13" s="69">
        <f>SUM(O13:Q13)</f>
        <v>15.739999999999998</v>
      </c>
      <c r="S13" s="62">
        <f t="shared" ref="S13:S19" si="9">R13/N13</f>
        <v>0.51437908496732021</v>
      </c>
      <c r="T13" s="61">
        <f>E13+N13</f>
        <v>75.459999999999994</v>
      </c>
      <c r="U13" s="61">
        <f>R13+I13</f>
        <v>79.11</v>
      </c>
      <c r="V13" s="62">
        <f>U13/T13</f>
        <v>1.0483699973495892</v>
      </c>
    </row>
    <row r="14" spans="1:22" ht="16" x14ac:dyDescent="0.3">
      <c r="A14" s="60" t="s">
        <v>8</v>
      </c>
      <c r="B14" s="63">
        <v>20.03</v>
      </c>
      <c r="C14" s="63">
        <v>12.5</v>
      </c>
      <c r="D14" s="63">
        <v>10.89</v>
      </c>
      <c r="E14" s="61">
        <f t="shared" ref="E14:E18" si="10">SUM(B14:D14)</f>
        <v>43.42</v>
      </c>
      <c r="F14" s="63">
        <v>5.12</v>
      </c>
      <c r="G14" s="63">
        <v>11.86</v>
      </c>
      <c r="H14" s="63">
        <v>10.02</v>
      </c>
      <c r="I14" s="61">
        <f t="shared" ref="I14:I18" si="11">SUM(F14:H14)</f>
        <v>27</v>
      </c>
      <c r="J14" s="62">
        <f t="shared" si="8"/>
        <v>0.62183325656379551</v>
      </c>
      <c r="K14" s="63">
        <v>37.61</v>
      </c>
      <c r="L14" s="63">
        <v>16</v>
      </c>
      <c r="M14" s="63">
        <v>13.38</v>
      </c>
      <c r="N14" s="69">
        <f t="shared" ref="N14:N18" si="12">SUM(K14:M14)</f>
        <v>66.989999999999995</v>
      </c>
      <c r="O14" s="63">
        <v>18.05</v>
      </c>
      <c r="P14" s="63">
        <v>9.41</v>
      </c>
      <c r="Q14" s="63">
        <v>6.56</v>
      </c>
      <c r="R14" s="69">
        <f t="shared" ref="R14:R18" si="13">SUM(O14:Q14)</f>
        <v>34.020000000000003</v>
      </c>
      <c r="S14" s="62">
        <f t="shared" si="9"/>
        <v>0.50783699059561138</v>
      </c>
      <c r="T14" s="61">
        <f t="shared" ref="T14:T19" si="14">E14+N14</f>
        <v>110.41</v>
      </c>
      <c r="U14" s="61">
        <f t="shared" ref="U14:U19" si="15">R14+I14</f>
        <v>61.02</v>
      </c>
      <c r="V14" s="62">
        <f t="shared" ref="V14:V26" si="16">U14/T14</f>
        <v>0.55266733085771225</v>
      </c>
    </row>
    <row r="15" spans="1:22" ht="16" x14ac:dyDescent="0.3">
      <c r="A15" s="60" t="s">
        <v>32</v>
      </c>
      <c r="B15" s="63">
        <v>13.72</v>
      </c>
      <c r="C15" s="63">
        <v>8.64</v>
      </c>
      <c r="D15" s="63">
        <v>2.83</v>
      </c>
      <c r="E15" s="61">
        <f t="shared" si="10"/>
        <v>25.189999999999998</v>
      </c>
      <c r="F15" s="63">
        <v>32.340000000000003</v>
      </c>
      <c r="G15" s="63">
        <v>17.579999999999998</v>
      </c>
      <c r="H15" s="63">
        <v>16.61</v>
      </c>
      <c r="I15" s="61">
        <f t="shared" si="11"/>
        <v>66.53</v>
      </c>
      <c r="J15" s="62">
        <f t="shared" si="8"/>
        <v>2.6411274315204447</v>
      </c>
      <c r="K15" s="63">
        <v>2.5</v>
      </c>
      <c r="L15" s="63">
        <v>13.37</v>
      </c>
      <c r="M15" s="63">
        <v>1.47</v>
      </c>
      <c r="N15" s="69">
        <f t="shared" si="12"/>
        <v>17.34</v>
      </c>
      <c r="O15" s="63">
        <v>19.04</v>
      </c>
      <c r="P15" s="63">
        <v>9.76</v>
      </c>
      <c r="Q15" s="63">
        <v>13</v>
      </c>
      <c r="R15" s="69">
        <f t="shared" si="13"/>
        <v>41.8</v>
      </c>
      <c r="S15" s="62">
        <f t="shared" si="9"/>
        <v>2.4106113033448673</v>
      </c>
      <c r="T15" s="61">
        <f t="shared" si="14"/>
        <v>42.53</v>
      </c>
      <c r="U15" s="61">
        <f t="shared" si="15"/>
        <v>108.33</v>
      </c>
      <c r="V15" s="62">
        <f t="shared" si="16"/>
        <v>2.5471431930402066</v>
      </c>
    </row>
    <row r="16" spans="1:22" ht="16" x14ac:dyDescent="0.3">
      <c r="A16" s="60" t="s">
        <v>24</v>
      </c>
      <c r="B16" s="63">
        <v>6.35</v>
      </c>
      <c r="C16" s="63">
        <v>5.5</v>
      </c>
      <c r="D16" s="63">
        <v>5.82</v>
      </c>
      <c r="E16" s="61">
        <f t="shared" si="10"/>
        <v>17.670000000000002</v>
      </c>
      <c r="F16" s="63">
        <v>5.34</v>
      </c>
      <c r="G16" s="63">
        <v>2.23</v>
      </c>
      <c r="H16" s="63">
        <v>1.96</v>
      </c>
      <c r="I16" s="61">
        <f t="shared" si="11"/>
        <v>9.5300000000000011</v>
      </c>
      <c r="J16" s="62">
        <f t="shared" si="8"/>
        <v>0.53933220147142047</v>
      </c>
      <c r="K16" s="63">
        <v>5.53</v>
      </c>
      <c r="L16" s="63">
        <v>5.45</v>
      </c>
      <c r="M16" s="63">
        <v>8.9</v>
      </c>
      <c r="N16" s="69">
        <f t="shared" si="12"/>
        <v>19.880000000000003</v>
      </c>
      <c r="O16" s="63">
        <v>2.95</v>
      </c>
      <c r="P16" s="63">
        <v>3.31</v>
      </c>
      <c r="Q16" s="63">
        <v>6.16</v>
      </c>
      <c r="R16" s="69">
        <f t="shared" si="13"/>
        <v>12.42</v>
      </c>
      <c r="S16" s="62">
        <f t="shared" si="9"/>
        <v>0.62474849094567397</v>
      </c>
      <c r="T16" s="61">
        <f t="shared" si="14"/>
        <v>37.550000000000004</v>
      </c>
      <c r="U16" s="61">
        <f t="shared" si="15"/>
        <v>21.950000000000003</v>
      </c>
      <c r="V16" s="62">
        <f t="shared" si="16"/>
        <v>0.58455392809587214</v>
      </c>
    </row>
    <row r="17" spans="1:23" ht="16" x14ac:dyDescent="0.3">
      <c r="A17" s="60" t="s">
        <v>35</v>
      </c>
      <c r="B17" s="63">
        <v>9.2799999999999994</v>
      </c>
      <c r="C17" s="63">
        <v>6.99</v>
      </c>
      <c r="D17" s="63">
        <v>6.68</v>
      </c>
      <c r="E17" s="61">
        <f t="shared" si="10"/>
        <v>22.95</v>
      </c>
      <c r="F17" s="63">
        <v>16.03</v>
      </c>
      <c r="G17" s="63">
        <v>9.66</v>
      </c>
      <c r="H17" s="63">
        <v>10.57</v>
      </c>
      <c r="I17" s="61">
        <f t="shared" si="11"/>
        <v>36.260000000000005</v>
      </c>
      <c r="J17" s="62">
        <f t="shared" si="8"/>
        <v>1.5799564270152509</v>
      </c>
      <c r="K17" s="63">
        <v>6.14</v>
      </c>
      <c r="L17" s="63">
        <v>7.18</v>
      </c>
      <c r="M17" s="63">
        <v>6.3</v>
      </c>
      <c r="N17" s="69">
        <f t="shared" si="12"/>
        <v>19.62</v>
      </c>
      <c r="O17" s="63">
        <v>9.59</v>
      </c>
      <c r="P17" s="63">
        <v>3.86</v>
      </c>
      <c r="Q17" s="63">
        <v>6.29</v>
      </c>
      <c r="R17" s="69">
        <f t="shared" si="13"/>
        <v>19.739999999999998</v>
      </c>
      <c r="S17" s="62">
        <f t="shared" si="9"/>
        <v>1.0061162079510702</v>
      </c>
      <c r="T17" s="61">
        <f t="shared" si="14"/>
        <v>42.57</v>
      </c>
      <c r="U17" s="61">
        <f t="shared" si="15"/>
        <v>56</v>
      </c>
      <c r="V17" s="62">
        <f t="shared" si="16"/>
        <v>1.3154803852478272</v>
      </c>
    </row>
    <row r="18" spans="1:23" ht="16" x14ac:dyDescent="0.3">
      <c r="A18" s="60" t="s">
        <v>4</v>
      </c>
      <c r="B18" s="63">
        <v>11.65</v>
      </c>
      <c r="C18" s="63">
        <v>7.23</v>
      </c>
      <c r="D18" s="63">
        <v>3.49</v>
      </c>
      <c r="E18" s="61">
        <f t="shared" si="10"/>
        <v>22.370000000000005</v>
      </c>
      <c r="F18" s="63">
        <v>15.88</v>
      </c>
      <c r="G18" s="63">
        <v>7.31</v>
      </c>
      <c r="H18" s="63">
        <v>2.58</v>
      </c>
      <c r="I18" s="61">
        <f t="shared" si="11"/>
        <v>25.770000000000003</v>
      </c>
      <c r="J18" s="62">
        <f t="shared" si="8"/>
        <v>1.151989271345552</v>
      </c>
      <c r="K18" s="63">
        <v>4.22</v>
      </c>
      <c r="L18" s="63">
        <v>4.87</v>
      </c>
      <c r="M18" s="63">
        <v>4.62</v>
      </c>
      <c r="N18" s="69">
        <f t="shared" si="12"/>
        <v>13.71</v>
      </c>
      <c r="O18" s="63">
        <v>9.1300000000000008</v>
      </c>
      <c r="P18" s="63">
        <v>5.88</v>
      </c>
      <c r="Q18" s="63">
        <v>3.82</v>
      </c>
      <c r="R18" s="69">
        <f t="shared" si="13"/>
        <v>18.830000000000002</v>
      </c>
      <c r="S18" s="62">
        <f t="shared" si="9"/>
        <v>1.3734500364697302</v>
      </c>
      <c r="T18" s="61">
        <f t="shared" si="14"/>
        <v>36.080000000000005</v>
      </c>
      <c r="U18" s="61">
        <f t="shared" si="15"/>
        <v>44.600000000000009</v>
      </c>
      <c r="V18" s="62">
        <f t="shared" si="16"/>
        <v>1.2361419068736141</v>
      </c>
      <c r="W18" s="55" t="s">
        <v>226</v>
      </c>
    </row>
    <row r="19" spans="1:23" ht="16" x14ac:dyDescent="0.3">
      <c r="A19" s="64"/>
      <c r="B19" s="66">
        <v>78.400000000000006</v>
      </c>
      <c r="C19" s="66">
        <v>57.64</v>
      </c>
      <c r="D19" s="66">
        <v>40.39</v>
      </c>
      <c r="E19" s="61">
        <f t="shared" ref="E19" si="17">SUM(B19:D19)</f>
        <v>176.43</v>
      </c>
      <c r="F19" s="66">
        <v>98.39</v>
      </c>
      <c r="G19" s="66">
        <v>77.680000000000007</v>
      </c>
      <c r="H19" s="66">
        <v>52.38</v>
      </c>
      <c r="I19" s="61">
        <f t="shared" ref="I19" si="18">SUM(F19:H19)</f>
        <v>228.45</v>
      </c>
      <c r="J19" s="62">
        <f t="shared" si="8"/>
        <v>1.2948478149974494</v>
      </c>
      <c r="K19" s="66">
        <v>63.54</v>
      </c>
      <c r="L19" s="66">
        <v>55.48</v>
      </c>
      <c r="M19" s="66">
        <v>49.12</v>
      </c>
      <c r="N19" s="70">
        <f>SUM(N13:N18)</f>
        <v>168.14000000000001</v>
      </c>
      <c r="O19" s="66">
        <v>63.53</v>
      </c>
      <c r="P19" s="66">
        <v>36.33</v>
      </c>
      <c r="Q19" s="66">
        <v>42.69</v>
      </c>
      <c r="R19" s="70">
        <f>SUM(R13:R18)</f>
        <v>142.55000000000001</v>
      </c>
      <c r="S19" s="62">
        <f t="shared" si="9"/>
        <v>0.84780540026168671</v>
      </c>
      <c r="T19" s="61">
        <f t="shared" si="14"/>
        <v>344.57000000000005</v>
      </c>
      <c r="U19" s="61">
        <f t="shared" si="15"/>
        <v>371</v>
      </c>
      <c r="V19" s="62">
        <f t="shared" si="16"/>
        <v>1.0767042981106885</v>
      </c>
    </row>
    <row r="20" spans="1:23" ht="16" x14ac:dyDescent="0.3">
      <c r="S20" s="60" t="s">
        <v>26</v>
      </c>
      <c r="T20" s="81">
        <f>T3+T13</f>
        <v>168.9855</v>
      </c>
      <c r="U20" s="81">
        <f t="shared" ref="U20:U26" si="19">U3+U13</f>
        <v>169.33688849999999</v>
      </c>
      <c r="V20" s="62">
        <f>U20/T20</f>
        <v>1.0020794003035762</v>
      </c>
    </row>
    <row r="21" spans="1:23" ht="16" x14ac:dyDescent="0.3">
      <c r="S21" s="60" t="s">
        <v>8</v>
      </c>
      <c r="T21" s="81">
        <f t="shared" ref="T21:T26" si="20">T4+T14</f>
        <v>182.15197999999998</v>
      </c>
      <c r="U21" s="81">
        <f t="shared" si="19"/>
        <v>142.09734</v>
      </c>
      <c r="V21" s="62">
        <f t="shared" si="16"/>
        <v>0.78010318636119147</v>
      </c>
    </row>
    <row r="22" spans="1:23" ht="16" x14ac:dyDescent="0.3">
      <c r="S22" s="60" t="s">
        <v>32</v>
      </c>
      <c r="T22" s="81">
        <f t="shared" si="20"/>
        <v>139.30548999999999</v>
      </c>
      <c r="U22" s="81">
        <f t="shared" si="19"/>
        <v>325.93463889999998</v>
      </c>
      <c r="V22" s="62">
        <f t="shared" si="16"/>
        <v>2.3397113703128283</v>
      </c>
    </row>
    <row r="23" spans="1:23" ht="16" x14ac:dyDescent="0.3">
      <c r="S23" s="60" t="s">
        <v>24</v>
      </c>
      <c r="T23" s="81">
        <f t="shared" si="20"/>
        <v>102.62281999999999</v>
      </c>
      <c r="U23" s="81">
        <f t="shared" si="19"/>
        <v>96.364000000000004</v>
      </c>
      <c r="V23" s="62">
        <f t="shared" si="16"/>
        <v>0.93901142065673127</v>
      </c>
    </row>
    <row r="24" spans="1:23" ht="16" x14ac:dyDescent="0.3">
      <c r="S24" s="60" t="s">
        <v>35</v>
      </c>
      <c r="T24" s="81">
        <f t="shared" si="20"/>
        <v>144.98844</v>
      </c>
      <c r="U24" s="81">
        <f t="shared" si="19"/>
        <v>191.11438000000001</v>
      </c>
      <c r="V24" s="62">
        <f t="shared" si="16"/>
        <v>1.3181352940965501</v>
      </c>
    </row>
    <row r="25" spans="1:23" ht="16" x14ac:dyDescent="0.3">
      <c r="S25" s="60" t="s">
        <v>4</v>
      </c>
      <c r="T25" s="81">
        <f t="shared" si="20"/>
        <v>106.48649810000001</v>
      </c>
      <c r="U25" s="81">
        <f t="shared" si="19"/>
        <v>86.64594550000001</v>
      </c>
      <c r="V25" s="62">
        <f t="shared" si="16"/>
        <v>0.81368011011717178</v>
      </c>
    </row>
    <row r="26" spans="1:23" x14ac:dyDescent="0.3">
      <c r="S26" s="82"/>
      <c r="T26" s="81">
        <f t="shared" si="20"/>
        <v>846.88296810000008</v>
      </c>
      <c r="U26" s="81">
        <f t="shared" si="19"/>
        <v>1011.4831928999999</v>
      </c>
      <c r="V26" s="62">
        <f t="shared" si="16"/>
        <v>1.1943600603626308</v>
      </c>
    </row>
    <row r="27" spans="1:23" x14ac:dyDescent="0.3">
      <c r="T27" s="76"/>
      <c r="U27" s="76"/>
    </row>
  </sheetData>
  <mergeCells count="6">
    <mergeCell ref="K11:N11"/>
    <mergeCell ref="O11:R11"/>
    <mergeCell ref="B1:E1"/>
    <mergeCell ref="F1:I1"/>
    <mergeCell ref="B11:E11"/>
    <mergeCell ref="F11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32"/>
  <sheetViews>
    <sheetView workbookViewId="0">
      <pane xSplit="1" ySplit="1" topLeftCell="B127" activePane="bottomRight" state="frozen"/>
      <selection pane="topRight" activeCell="B1" sqref="B1"/>
      <selection pane="bottomLeft" activeCell="A2" sqref="A2"/>
      <selection pane="bottomRight" activeCell="I144" sqref="I144"/>
    </sheetView>
  </sheetViews>
  <sheetFormatPr defaultRowHeight="14.5" x14ac:dyDescent="0.35"/>
  <cols>
    <col min="1" max="1" width="33.08984375" bestFit="1" customWidth="1"/>
    <col min="2" max="6" width="14.1796875" customWidth="1"/>
  </cols>
  <sheetData>
    <row r="1" spans="1:6" x14ac:dyDescent="0.35">
      <c r="A1" s="11" t="s">
        <v>155</v>
      </c>
      <c r="B1" s="24" t="s">
        <v>151</v>
      </c>
      <c r="C1" s="24" t="s">
        <v>152</v>
      </c>
      <c r="D1" s="24" t="s">
        <v>153</v>
      </c>
      <c r="E1" s="24" t="s">
        <v>154</v>
      </c>
      <c r="F1" s="3" t="s">
        <v>150</v>
      </c>
    </row>
    <row r="2" spans="1:6" x14ac:dyDescent="0.35">
      <c r="A2" s="10" t="s">
        <v>4</v>
      </c>
      <c r="B2" s="39"/>
      <c r="C2" s="39"/>
      <c r="D2" s="39">
        <v>-5650</v>
      </c>
      <c r="E2" s="39"/>
      <c r="F2" s="40">
        <v>-5650</v>
      </c>
    </row>
    <row r="3" spans="1:6" x14ac:dyDescent="0.35">
      <c r="A3" s="8" t="s">
        <v>1</v>
      </c>
      <c r="B3" s="41"/>
      <c r="C3" s="41"/>
      <c r="D3" s="41"/>
      <c r="E3" s="41"/>
      <c r="F3" s="2"/>
    </row>
    <row r="4" spans="1:6" x14ac:dyDescent="0.35">
      <c r="A4" s="8" t="s">
        <v>101</v>
      </c>
      <c r="B4" s="41"/>
      <c r="C4" s="41"/>
      <c r="D4" s="41"/>
      <c r="E4" s="41"/>
      <c r="F4" s="2"/>
    </row>
    <row r="5" spans="1:6" x14ac:dyDescent="0.35">
      <c r="A5" s="8" t="s">
        <v>94</v>
      </c>
      <c r="B5" s="41"/>
      <c r="C5" s="41"/>
      <c r="D5" s="41">
        <v>-2400</v>
      </c>
      <c r="E5" s="41"/>
      <c r="F5" s="2">
        <v>-2400</v>
      </c>
    </row>
    <row r="6" spans="1:6" x14ac:dyDescent="0.35">
      <c r="A6" s="8" t="s">
        <v>55</v>
      </c>
      <c r="B6" s="41"/>
      <c r="C6" s="41"/>
      <c r="D6" s="41"/>
      <c r="E6" s="41"/>
      <c r="F6" s="2"/>
    </row>
    <row r="7" spans="1:6" x14ac:dyDescent="0.35">
      <c r="A7" s="8" t="s">
        <v>30</v>
      </c>
      <c r="B7" s="41"/>
      <c r="C7" s="41"/>
      <c r="D7" s="41"/>
      <c r="E7" s="41"/>
      <c r="F7" s="2"/>
    </row>
    <row r="8" spans="1:6" x14ac:dyDescent="0.35">
      <c r="A8" s="8" t="s">
        <v>125</v>
      </c>
      <c r="B8" s="41"/>
      <c r="C8" s="41"/>
      <c r="D8" s="41"/>
      <c r="E8" s="41"/>
      <c r="F8" s="2"/>
    </row>
    <row r="9" spans="1:6" x14ac:dyDescent="0.35">
      <c r="A9" s="8" t="s">
        <v>115</v>
      </c>
      <c r="B9" s="41"/>
      <c r="C9" s="41"/>
      <c r="D9" s="41"/>
      <c r="E9" s="41"/>
      <c r="F9" s="2"/>
    </row>
    <row r="10" spans="1:6" x14ac:dyDescent="0.35">
      <c r="A10" s="8" t="s">
        <v>38</v>
      </c>
      <c r="B10" s="41"/>
      <c r="C10" s="41"/>
      <c r="D10" s="41"/>
      <c r="E10" s="41"/>
      <c r="F10" s="2"/>
    </row>
    <row r="11" spans="1:6" x14ac:dyDescent="0.35">
      <c r="A11" s="8" t="s">
        <v>171</v>
      </c>
      <c r="B11" s="41"/>
      <c r="C11" s="41"/>
      <c r="D11" s="41"/>
      <c r="E11" s="41"/>
      <c r="F11" s="2"/>
    </row>
    <row r="12" spans="1:6" x14ac:dyDescent="0.35">
      <c r="A12" s="8" t="s">
        <v>120</v>
      </c>
      <c r="B12" s="41"/>
      <c r="C12" s="41"/>
      <c r="D12" s="41"/>
      <c r="E12" s="41"/>
      <c r="F12" s="2"/>
    </row>
    <row r="13" spans="1:6" x14ac:dyDescent="0.35">
      <c r="A13" s="8" t="s">
        <v>112</v>
      </c>
      <c r="B13" s="41"/>
      <c r="C13" s="41"/>
      <c r="D13" s="41"/>
      <c r="E13" s="41"/>
      <c r="F13" s="2"/>
    </row>
    <row r="14" spans="1:6" x14ac:dyDescent="0.35">
      <c r="A14" s="8" t="s">
        <v>140</v>
      </c>
      <c r="B14" s="41"/>
      <c r="C14" s="41"/>
      <c r="D14" s="41"/>
      <c r="E14" s="41"/>
      <c r="F14" s="2"/>
    </row>
    <row r="15" spans="1:6" x14ac:dyDescent="0.35">
      <c r="A15" s="8" t="s">
        <v>98</v>
      </c>
      <c r="B15" s="41"/>
      <c r="C15" s="41"/>
      <c r="D15" s="41"/>
      <c r="E15" s="41"/>
      <c r="F15" s="2"/>
    </row>
    <row r="16" spans="1:6" x14ac:dyDescent="0.35">
      <c r="A16" s="8" t="s">
        <v>138</v>
      </c>
      <c r="B16" s="41"/>
      <c r="C16" s="41"/>
      <c r="D16" s="41">
        <v>-3250</v>
      </c>
      <c r="E16" s="41"/>
      <c r="F16" s="2">
        <v>-3250</v>
      </c>
    </row>
    <row r="17" spans="1:6" x14ac:dyDescent="0.35">
      <c r="A17" s="8" t="s">
        <v>119</v>
      </c>
      <c r="B17" s="41"/>
      <c r="C17" s="41"/>
      <c r="D17" s="41"/>
      <c r="E17" s="41"/>
      <c r="F17" s="2"/>
    </row>
    <row r="18" spans="1:6" x14ac:dyDescent="0.35">
      <c r="A18" s="8" t="s">
        <v>42</v>
      </c>
      <c r="B18" s="41"/>
      <c r="C18" s="41"/>
      <c r="D18" s="41"/>
      <c r="E18" s="41"/>
      <c r="F18" s="2"/>
    </row>
    <row r="19" spans="1:6" x14ac:dyDescent="0.35">
      <c r="A19" s="8" t="s">
        <v>39</v>
      </c>
      <c r="B19" s="41"/>
      <c r="C19" s="41"/>
      <c r="D19" s="41"/>
      <c r="E19" s="41"/>
      <c r="F19" s="2"/>
    </row>
    <row r="20" spans="1:6" x14ac:dyDescent="0.35">
      <c r="A20" s="8" t="s">
        <v>134</v>
      </c>
      <c r="B20" s="41"/>
      <c r="C20" s="41"/>
      <c r="D20" s="41"/>
      <c r="E20" s="41"/>
      <c r="F20" s="2"/>
    </row>
    <row r="21" spans="1:6" x14ac:dyDescent="0.35">
      <c r="A21" s="8" t="s">
        <v>88</v>
      </c>
      <c r="B21" s="41"/>
      <c r="C21" s="41"/>
      <c r="D21" s="41"/>
      <c r="E21" s="41"/>
      <c r="F21" s="2"/>
    </row>
    <row r="22" spans="1:6" x14ac:dyDescent="0.35">
      <c r="A22" s="8" t="s">
        <v>173</v>
      </c>
      <c r="B22" s="41"/>
      <c r="C22" s="41"/>
      <c r="D22" s="41"/>
      <c r="E22" s="41"/>
      <c r="F22" s="2"/>
    </row>
    <row r="23" spans="1:6" x14ac:dyDescent="0.35">
      <c r="A23" s="8" t="s">
        <v>22</v>
      </c>
      <c r="B23" s="41"/>
      <c r="C23" s="41"/>
      <c r="D23" s="41"/>
      <c r="E23" s="41"/>
      <c r="F23" s="2"/>
    </row>
    <row r="24" spans="1:6" x14ac:dyDescent="0.35">
      <c r="A24" s="8" t="s">
        <v>175</v>
      </c>
      <c r="B24" s="41"/>
      <c r="C24" s="41"/>
      <c r="D24" s="41"/>
      <c r="E24" s="41"/>
      <c r="F24" s="2"/>
    </row>
    <row r="25" spans="1:6" x14ac:dyDescent="0.35">
      <c r="A25" s="10" t="s">
        <v>35</v>
      </c>
      <c r="B25" s="39"/>
      <c r="C25" s="39"/>
      <c r="D25" s="39"/>
      <c r="E25" s="39"/>
      <c r="F25" s="40"/>
    </row>
    <row r="26" spans="1:6" x14ac:dyDescent="0.35">
      <c r="A26" s="8" t="s">
        <v>97</v>
      </c>
      <c r="B26" s="41"/>
      <c r="C26" s="41"/>
      <c r="D26" s="41"/>
      <c r="E26" s="41"/>
      <c r="F26" s="2"/>
    </row>
    <row r="27" spans="1:6" x14ac:dyDescent="0.35">
      <c r="A27" s="8" t="s">
        <v>57</v>
      </c>
      <c r="B27" s="41"/>
      <c r="C27" s="41"/>
      <c r="D27" s="41"/>
      <c r="E27" s="41"/>
      <c r="F27" s="2"/>
    </row>
    <row r="28" spans="1:6" x14ac:dyDescent="0.35">
      <c r="A28" s="8" t="s">
        <v>51</v>
      </c>
      <c r="B28" s="41"/>
      <c r="C28" s="41"/>
      <c r="D28" s="41"/>
      <c r="E28" s="41"/>
      <c r="F28" s="2"/>
    </row>
    <row r="29" spans="1:6" x14ac:dyDescent="0.35">
      <c r="A29" s="8" t="s">
        <v>81</v>
      </c>
      <c r="B29" s="41"/>
      <c r="C29" s="41"/>
      <c r="D29" s="41"/>
      <c r="E29" s="41"/>
      <c r="F29" s="2"/>
    </row>
    <row r="30" spans="1:6" x14ac:dyDescent="0.35">
      <c r="A30" s="8" t="s">
        <v>52</v>
      </c>
      <c r="B30" s="41"/>
      <c r="C30" s="41"/>
      <c r="D30" s="41"/>
      <c r="E30" s="41"/>
      <c r="F30" s="2"/>
    </row>
    <row r="31" spans="1:6" x14ac:dyDescent="0.35">
      <c r="A31" s="8" t="s">
        <v>99</v>
      </c>
      <c r="B31" s="41"/>
      <c r="C31" s="41"/>
      <c r="D31" s="41"/>
      <c r="E31" s="41"/>
      <c r="F31" s="2"/>
    </row>
    <row r="32" spans="1:6" x14ac:dyDescent="0.35">
      <c r="A32" s="8" t="s">
        <v>147</v>
      </c>
      <c r="B32" s="41"/>
      <c r="C32" s="41"/>
      <c r="D32" s="41"/>
      <c r="E32" s="41"/>
      <c r="F32" s="2"/>
    </row>
    <row r="33" spans="1:6" x14ac:dyDescent="0.35">
      <c r="A33" s="8" t="s">
        <v>41</v>
      </c>
      <c r="B33" s="41"/>
      <c r="C33" s="41"/>
      <c r="D33" s="41"/>
      <c r="E33" s="41"/>
      <c r="F33" s="2"/>
    </row>
    <row r="34" spans="1:6" x14ac:dyDescent="0.35">
      <c r="A34" s="8" t="s">
        <v>33</v>
      </c>
      <c r="B34" s="41"/>
      <c r="C34" s="41"/>
      <c r="D34" s="41"/>
      <c r="E34" s="41"/>
      <c r="F34" s="2"/>
    </row>
    <row r="35" spans="1:6" x14ac:dyDescent="0.35">
      <c r="A35" s="8" t="s">
        <v>90</v>
      </c>
      <c r="B35" s="41"/>
      <c r="C35" s="41"/>
      <c r="D35" s="41"/>
      <c r="E35" s="41"/>
      <c r="F35" s="2"/>
    </row>
    <row r="36" spans="1:6" x14ac:dyDescent="0.35">
      <c r="A36" s="8" t="s">
        <v>104</v>
      </c>
      <c r="B36" s="41"/>
      <c r="C36" s="41"/>
      <c r="D36" s="41"/>
      <c r="E36" s="41"/>
      <c r="F36" s="2"/>
    </row>
    <row r="37" spans="1:6" x14ac:dyDescent="0.35">
      <c r="A37" s="8" t="s">
        <v>96</v>
      </c>
      <c r="B37" s="41"/>
      <c r="C37" s="41"/>
      <c r="D37" s="41"/>
      <c r="E37" s="41"/>
      <c r="F37" s="2"/>
    </row>
    <row r="38" spans="1:6" x14ac:dyDescent="0.35">
      <c r="A38" s="8" t="s">
        <v>40</v>
      </c>
      <c r="B38" s="41"/>
      <c r="C38" s="41"/>
      <c r="D38" s="41"/>
      <c r="E38" s="41"/>
      <c r="F38" s="2"/>
    </row>
    <row r="39" spans="1:6" x14ac:dyDescent="0.35">
      <c r="A39" s="8" t="s">
        <v>109</v>
      </c>
      <c r="B39" s="41"/>
      <c r="C39" s="41"/>
      <c r="D39" s="41"/>
      <c r="E39" s="41"/>
      <c r="F39" s="2"/>
    </row>
    <row r="40" spans="1:6" x14ac:dyDescent="0.35">
      <c r="A40" s="8" t="s">
        <v>116</v>
      </c>
      <c r="B40" s="41"/>
      <c r="C40" s="41"/>
      <c r="D40" s="41"/>
      <c r="E40" s="41"/>
      <c r="F40" s="2"/>
    </row>
    <row r="41" spans="1:6" x14ac:dyDescent="0.35">
      <c r="A41" s="8" t="s">
        <v>93</v>
      </c>
      <c r="B41" s="41"/>
      <c r="C41" s="41"/>
      <c r="D41" s="41"/>
      <c r="E41" s="41"/>
      <c r="F41" s="2"/>
    </row>
    <row r="42" spans="1:6" x14ac:dyDescent="0.35">
      <c r="A42" s="8" t="s">
        <v>64</v>
      </c>
      <c r="B42" s="41"/>
      <c r="C42" s="41"/>
      <c r="D42" s="41"/>
      <c r="E42" s="41"/>
      <c r="F42" s="2"/>
    </row>
    <row r="43" spans="1:6" x14ac:dyDescent="0.35">
      <c r="A43" s="8" t="s">
        <v>164</v>
      </c>
      <c r="B43" s="41"/>
      <c r="C43" s="41"/>
      <c r="D43" s="41"/>
      <c r="E43" s="41"/>
      <c r="F43" s="2"/>
    </row>
    <row r="44" spans="1:6" x14ac:dyDescent="0.35">
      <c r="A44" s="8" t="s">
        <v>172</v>
      </c>
      <c r="B44" s="41"/>
      <c r="C44" s="41"/>
      <c r="D44" s="41"/>
      <c r="E44" s="41"/>
      <c r="F44" s="2"/>
    </row>
    <row r="45" spans="1:6" x14ac:dyDescent="0.35">
      <c r="A45" s="10" t="s">
        <v>24</v>
      </c>
      <c r="B45" s="39"/>
      <c r="C45" s="39"/>
      <c r="D45" s="39"/>
      <c r="E45" s="39"/>
      <c r="F45" s="40"/>
    </row>
    <row r="46" spans="1:6" x14ac:dyDescent="0.35">
      <c r="A46" s="8" t="s">
        <v>100</v>
      </c>
      <c r="B46" s="41"/>
      <c r="C46" s="41"/>
      <c r="D46" s="41"/>
      <c r="E46" s="41"/>
      <c r="F46" s="2"/>
    </row>
    <row r="47" spans="1:6" x14ac:dyDescent="0.35">
      <c r="A47" s="8" t="s">
        <v>71</v>
      </c>
      <c r="B47" s="41"/>
      <c r="C47" s="41"/>
      <c r="D47" s="41"/>
      <c r="E47" s="41"/>
      <c r="F47" s="2"/>
    </row>
    <row r="48" spans="1:6" x14ac:dyDescent="0.35">
      <c r="A48" s="8" t="s">
        <v>82</v>
      </c>
      <c r="B48" s="41"/>
      <c r="C48" s="41"/>
      <c r="D48" s="41"/>
      <c r="E48" s="41"/>
      <c r="F48" s="2"/>
    </row>
    <row r="49" spans="1:6" x14ac:dyDescent="0.35">
      <c r="A49" s="8" t="s">
        <v>89</v>
      </c>
      <c r="B49" s="41"/>
      <c r="C49" s="41"/>
      <c r="D49" s="41"/>
      <c r="E49" s="41"/>
      <c r="F49" s="2"/>
    </row>
    <row r="50" spans="1:6" x14ac:dyDescent="0.35">
      <c r="A50" s="8" t="s">
        <v>23</v>
      </c>
      <c r="B50" s="41"/>
      <c r="C50" s="41"/>
      <c r="D50" s="41"/>
      <c r="E50" s="41"/>
      <c r="F50" s="2"/>
    </row>
    <row r="51" spans="1:6" x14ac:dyDescent="0.35">
      <c r="A51" s="8" t="s">
        <v>61</v>
      </c>
      <c r="B51" s="41"/>
      <c r="C51" s="41"/>
      <c r="D51" s="41"/>
      <c r="E51" s="41"/>
      <c r="F51" s="2"/>
    </row>
    <row r="52" spans="1:6" x14ac:dyDescent="0.35">
      <c r="A52" s="8" t="s">
        <v>38</v>
      </c>
      <c r="B52" s="41"/>
      <c r="C52" s="41"/>
      <c r="D52" s="41"/>
      <c r="E52" s="41"/>
      <c r="F52" s="2"/>
    </row>
    <row r="53" spans="1:6" x14ac:dyDescent="0.35">
      <c r="A53" s="8" t="s">
        <v>70</v>
      </c>
      <c r="B53" s="41"/>
      <c r="C53" s="41"/>
      <c r="D53" s="41"/>
      <c r="E53" s="41"/>
      <c r="F53" s="2"/>
    </row>
    <row r="54" spans="1:6" x14ac:dyDescent="0.35">
      <c r="A54" s="8" t="s">
        <v>56</v>
      </c>
      <c r="B54" s="41"/>
      <c r="C54" s="41"/>
      <c r="D54" s="41"/>
      <c r="E54" s="41"/>
      <c r="F54" s="2"/>
    </row>
    <row r="55" spans="1:6" x14ac:dyDescent="0.35">
      <c r="A55" s="8" t="s">
        <v>166</v>
      </c>
      <c r="B55" s="41"/>
      <c r="C55" s="41"/>
      <c r="D55" s="41"/>
      <c r="E55" s="41"/>
      <c r="F55" s="2"/>
    </row>
    <row r="56" spans="1:6" x14ac:dyDescent="0.35">
      <c r="A56" s="8" t="s">
        <v>86</v>
      </c>
      <c r="B56" s="41"/>
      <c r="C56" s="41"/>
      <c r="D56" s="41"/>
      <c r="E56" s="41"/>
      <c r="F56" s="2"/>
    </row>
    <row r="57" spans="1:6" x14ac:dyDescent="0.35">
      <c r="A57" s="8" t="s">
        <v>84</v>
      </c>
      <c r="B57" s="41"/>
      <c r="C57" s="41"/>
      <c r="D57" s="41"/>
      <c r="E57" s="41"/>
      <c r="F57" s="2"/>
    </row>
    <row r="58" spans="1:6" x14ac:dyDescent="0.35">
      <c r="A58" s="8" t="s">
        <v>149</v>
      </c>
      <c r="B58" s="41"/>
      <c r="C58" s="41"/>
      <c r="D58" s="41"/>
      <c r="E58" s="41"/>
      <c r="F58" s="2"/>
    </row>
    <row r="59" spans="1:6" x14ac:dyDescent="0.35">
      <c r="A59" s="8" t="s">
        <v>113</v>
      </c>
      <c r="B59" s="41"/>
      <c r="C59" s="41"/>
      <c r="D59" s="41"/>
      <c r="E59" s="41"/>
      <c r="F59" s="2"/>
    </row>
    <row r="60" spans="1:6" x14ac:dyDescent="0.35">
      <c r="A60" s="8" t="s">
        <v>85</v>
      </c>
      <c r="B60" s="41"/>
      <c r="C60" s="41"/>
      <c r="D60" s="41"/>
      <c r="E60" s="41"/>
      <c r="F60" s="2"/>
    </row>
    <row r="61" spans="1:6" x14ac:dyDescent="0.35">
      <c r="A61" s="8" t="s">
        <v>122</v>
      </c>
      <c r="B61" s="41"/>
      <c r="C61" s="41"/>
      <c r="D61" s="41"/>
      <c r="E61" s="41"/>
      <c r="F61" s="2"/>
    </row>
    <row r="62" spans="1:6" x14ac:dyDescent="0.35">
      <c r="A62" s="8" t="s">
        <v>62</v>
      </c>
      <c r="B62" s="41"/>
      <c r="C62" s="41"/>
      <c r="D62" s="41"/>
      <c r="E62" s="41"/>
      <c r="F62" s="2"/>
    </row>
    <row r="63" spans="1:6" x14ac:dyDescent="0.35">
      <c r="A63" s="8" t="s">
        <v>92</v>
      </c>
      <c r="B63" s="41"/>
      <c r="C63" s="41"/>
      <c r="D63" s="41"/>
      <c r="E63" s="41"/>
      <c r="F63" s="2"/>
    </row>
    <row r="64" spans="1:6" x14ac:dyDescent="0.35">
      <c r="A64" s="8" t="s">
        <v>73</v>
      </c>
      <c r="B64" s="41"/>
      <c r="C64" s="41"/>
      <c r="D64" s="41"/>
      <c r="E64" s="41"/>
      <c r="F64" s="2"/>
    </row>
    <row r="65" spans="1:6" x14ac:dyDescent="0.35">
      <c r="A65" s="8" t="s">
        <v>194</v>
      </c>
      <c r="B65" s="41"/>
      <c r="C65" s="41"/>
      <c r="D65" s="41"/>
      <c r="E65" s="41"/>
      <c r="F65" s="2"/>
    </row>
    <row r="66" spans="1:6" x14ac:dyDescent="0.35">
      <c r="A66" s="10" t="s">
        <v>32</v>
      </c>
      <c r="B66" s="39"/>
      <c r="C66" s="39"/>
      <c r="D66" s="39">
        <v>-6112.46</v>
      </c>
      <c r="E66" s="39"/>
      <c r="F66" s="40">
        <v>-6112.46</v>
      </c>
    </row>
    <row r="67" spans="1:6" x14ac:dyDescent="0.35">
      <c r="A67" s="8" t="s">
        <v>45</v>
      </c>
      <c r="B67" s="41"/>
      <c r="C67" s="41"/>
      <c r="D67" s="41"/>
      <c r="E67" s="41"/>
      <c r="F67" s="2"/>
    </row>
    <row r="68" spans="1:6" x14ac:dyDescent="0.35">
      <c r="A68" s="8" t="s">
        <v>31</v>
      </c>
      <c r="B68" s="41"/>
      <c r="C68" s="41"/>
      <c r="D68" s="41"/>
      <c r="E68" s="41"/>
      <c r="F68" s="2"/>
    </row>
    <row r="69" spans="1:6" x14ac:dyDescent="0.35">
      <c r="A69" s="8" t="s">
        <v>108</v>
      </c>
      <c r="B69" s="41"/>
      <c r="C69" s="41"/>
      <c r="D69" s="41"/>
      <c r="E69" s="41"/>
      <c r="F69" s="2"/>
    </row>
    <row r="70" spans="1:6" x14ac:dyDescent="0.35">
      <c r="A70" s="8" t="s">
        <v>68</v>
      </c>
      <c r="B70" s="41"/>
      <c r="C70" s="41"/>
      <c r="D70" s="41"/>
      <c r="E70" s="41"/>
      <c r="F70" s="2"/>
    </row>
    <row r="71" spans="1:6" x14ac:dyDescent="0.35">
      <c r="A71" s="8" t="s">
        <v>65</v>
      </c>
      <c r="B71" s="41"/>
      <c r="C71" s="41"/>
      <c r="D71" s="41"/>
      <c r="E71" s="41"/>
      <c r="F71" s="2"/>
    </row>
    <row r="72" spans="1:6" x14ac:dyDescent="0.35">
      <c r="A72" s="8" t="s">
        <v>91</v>
      </c>
      <c r="B72" s="41"/>
      <c r="C72" s="41"/>
      <c r="D72" s="41"/>
      <c r="E72" s="41"/>
      <c r="F72" s="2"/>
    </row>
    <row r="73" spans="1:6" x14ac:dyDescent="0.35">
      <c r="A73" s="8" t="s">
        <v>46</v>
      </c>
      <c r="B73" s="41"/>
      <c r="C73" s="41"/>
      <c r="D73" s="41"/>
      <c r="E73" s="41"/>
      <c r="F73" s="2"/>
    </row>
    <row r="74" spans="1:6" x14ac:dyDescent="0.35">
      <c r="A74" s="8" t="s">
        <v>131</v>
      </c>
      <c r="B74" s="41"/>
      <c r="C74" s="41"/>
      <c r="D74" s="41"/>
      <c r="E74" s="41"/>
      <c r="F74" s="2"/>
    </row>
    <row r="75" spans="1:6" x14ac:dyDescent="0.35">
      <c r="A75" s="8" t="s">
        <v>66</v>
      </c>
      <c r="B75" s="41"/>
      <c r="C75" s="41"/>
      <c r="D75" s="41"/>
      <c r="E75" s="41"/>
      <c r="F75" s="2"/>
    </row>
    <row r="76" spans="1:6" x14ac:dyDescent="0.35">
      <c r="A76" s="8" t="s">
        <v>36</v>
      </c>
      <c r="B76" s="41"/>
      <c r="C76" s="41"/>
      <c r="D76" s="41"/>
      <c r="E76" s="41"/>
      <c r="F76" s="2"/>
    </row>
    <row r="77" spans="1:6" x14ac:dyDescent="0.35">
      <c r="A77" s="8" t="s">
        <v>168</v>
      </c>
      <c r="B77" s="41"/>
      <c r="C77" s="41"/>
      <c r="D77" s="41"/>
      <c r="E77" s="41"/>
      <c r="F77" s="2"/>
    </row>
    <row r="78" spans="1:6" x14ac:dyDescent="0.35">
      <c r="A78" s="8" t="s">
        <v>124</v>
      </c>
      <c r="B78" s="41"/>
      <c r="C78" s="41"/>
      <c r="D78" s="41"/>
      <c r="E78" s="41"/>
      <c r="F78" s="2"/>
    </row>
    <row r="79" spans="1:6" x14ac:dyDescent="0.35">
      <c r="A79" s="8" t="s">
        <v>27</v>
      </c>
      <c r="B79" s="41"/>
      <c r="C79" s="41"/>
      <c r="D79" s="41"/>
      <c r="E79" s="41"/>
      <c r="F79" s="2"/>
    </row>
    <row r="80" spans="1:6" x14ac:dyDescent="0.35">
      <c r="A80" s="8" t="s">
        <v>75</v>
      </c>
      <c r="B80" s="41"/>
      <c r="C80" s="41"/>
      <c r="D80" s="41">
        <v>-6112.46</v>
      </c>
      <c r="E80" s="41"/>
      <c r="F80" s="2">
        <v>-6112.46</v>
      </c>
    </row>
    <row r="81" spans="1:6" x14ac:dyDescent="0.35">
      <c r="A81" s="8" t="s">
        <v>67</v>
      </c>
      <c r="B81" s="41"/>
      <c r="C81" s="41"/>
      <c r="D81" s="41"/>
      <c r="E81" s="41"/>
      <c r="F81" s="2"/>
    </row>
    <row r="82" spans="1:6" x14ac:dyDescent="0.35">
      <c r="A82" s="8" t="s">
        <v>127</v>
      </c>
      <c r="B82" s="41"/>
      <c r="C82" s="41"/>
      <c r="D82" s="41"/>
      <c r="E82" s="41"/>
      <c r="F82" s="2"/>
    </row>
    <row r="83" spans="1:6" x14ac:dyDescent="0.35">
      <c r="A83" s="8" t="s">
        <v>169</v>
      </c>
      <c r="B83" s="41"/>
      <c r="C83" s="41"/>
      <c r="D83" s="41"/>
      <c r="E83" s="41"/>
      <c r="F83" s="2"/>
    </row>
    <row r="84" spans="1:6" x14ac:dyDescent="0.35">
      <c r="A84" s="8" t="s">
        <v>48</v>
      </c>
      <c r="B84" s="41"/>
      <c r="C84" s="41"/>
      <c r="D84" s="41"/>
      <c r="E84" s="41"/>
      <c r="F84" s="2"/>
    </row>
    <row r="85" spans="1:6" x14ac:dyDescent="0.35">
      <c r="A85" s="8" t="s">
        <v>174</v>
      </c>
      <c r="B85" s="41"/>
      <c r="C85" s="41"/>
      <c r="D85" s="41"/>
      <c r="E85" s="41"/>
      <c r="F85" s="2"/>
    </row>
    <row r="86" spans="1:6" x14ac:dyDescent="0.35">
      <c r="A86" s="8" t="s">
        <v>176</v>
      </c>
      <c r="B86" s="41"/>
      <c r="C86" s="41"/>
      <c r="D86" s="41"/>
      <c r="E86" s="41"/>
      <c r="F86" s="2"/>
    </row>
    <row r="87" spans="1:6" x14ac:dyDescent="0.35">
      <c r="A87" s="8" t="s">
        <v>195</v>
      </c>
      <c r="B87" s="41"/>
      <c r="C87" s="41"/>
      <c r="D87" s="41"/>
      <c r="E87" s="41"/>
      <c r="F87" s="2"/>
    </row>
    <row r="88" spans="1:6" x14ac:dyDescent="0.35">
      <c r="A88" s="10" t="s">
        <v>8</v>
      </c>
      <c r="B88" s="39"/>
      <c r="C88" s="39"/>
      <c r="D88" s="39"/>
      <c r="E88" s="39"/>
      <c r="F88" s="40"/>
    </row>
    <row r="89" spans="1:6" x14ac:dyDescent="0.35">
      <c r="A89" s="8" t="s">
        <v>139</v>
      </c>
      <c r="B89" s="41"/>
      <c r="C89" s="41"/>
      <c r="D89" s="41"/>
      <c r="E89" s="41"/>
      <c r="F89" s="2"/>
    </row>
    <row r="90" spans="1:6" x14ac:dyDescent="0.35">
      <c r="A90" s="8" t="s">
        <v>18</v>
      </c>
      <c r="B90" s="41"/>
      <c r="C90" s="41"/>
      <c r="D90" s="41"/>
      <c r="E90" s="41"/>
      <c r="F90" s="2"/>
    </row>
    <row r="91" spans="1:6" x14ac:dyDescent="0.35">
      <c r="A91" s="8" t="s">
        <v>111</v>
      </c>
      <c r="B91" s="41"/>
      <c r="C91" s="41"/>
      <c r="D91" s="41"/>
      <c r="E91" s="41"/>
      <c r="F91" s="2"/>
    </row>
    <row r="92" spans="1:6" x14ac:dyDescent="0.35">
      <c r="A92" s="8" t="s">
        <v>102</v>
      </c>
      <c r="B92" s="41"/>
      <c r="C92" s="41"/>
      <c r="D92" s="41"/>
      <c r="E92" s="41"/>
      <c r="F92" s="2"/>
    </row>
    <row r="93" spans="1:6" x14ac:dyDescent="0.35">
      <c r="A93" s="8" t="s">
        <v>105</v>
      </c>
      <c r="B93" s="41"/>
      <c r="C93" s="41"/>
      <c r="D93" s="41"/>
      <c r="E93" s="41"/>
      <c r="F93" s="2"/>
    </row>
    <row r="94" spans="1:6" x14ac:dyDescent="0.35">
      <c r="A94" s="8" t="s">
        <v>58</v>
      </c>
      <c r="B94" s="41"/>
      <c r="C94" s="41"/>
      <c r="D94" s="41"/>
      <c r="E94" s="41"/>
      <c r="F94" s="2"/>
    </row>
    <row r="95" spans="1:6" x14ac:dyDescent="0.35">
      <c r="A95" s="8" t="s">
        <v>74</v>
      </c>
      <c r="B95" s="41"/>
      <c r="C95" s="41"/>
      <c r="D95" s="41"/>
      <c r="E95" s="41"/>
      <c r="F95" s="2"/>
    </row>
    <row r="96" spans="1:6" x14ac:dyDescent="0.35">
      <c r="A96" s="8" t="s">
        <v>145</v>
      </c>
      <c r="B96" s="41"/>
      <c r="C96" s="41"/>
      <c r="D96" s="41"/>
      <c r="E96" s="41"/>
      <c r="F96" s="2"/>
    </row>
    <row r="97" spans="1:6" x14ac:dyDescent="0.35">
      <c r="A97" s="8" t="s">
        <v>54</v>
      </c>
      <c r="B97" s="41"/>
      <c r="C97" s="41"/>
      <c r="D97" s="41"/>
      <c r="E97" s="41"/>
      <c r="F97" s="2"/>
    </row>
    <row r="98" spans="1:6" x14ac:dyDescent="0.35">
      <c r="A98" s="8" t="s">
        <v>136</v>
      </c>
      <c r="B98" s="41"/>
      <c r="C98" s="41"/>
      <c r="D98" s="41"/>
      <c r="E98" s="41"/>
      <c r="F98" s="2"/>
    </row>
    <row r="99" spans="1:6" x14ac:dyDescent="0.35">
      <c r="A99" s="8" t="s">
        <v>60</v>
      </c>
      <c r="B99" s="41"/>
      <c r="C99" s="41"/>
      <c r="D99" s="41"/>
      <c r="E99" s="41"/>
      <c r="F99" s="2"/>
    </row>
    <row r="100" spans="1:6" x14ac:dyDescent="0.35">
      <c r="A100" s="8" t="s">
        <v>87</v>
      </c>
      <c r="B100" s="41"/>
      <c r="C100" s="41"/>
      <c r="D100" s="41"/>
      <c r="E100" s="41"/>
      <c r="F100" s="2"/>
    </row>
    <row r="101" spans="1:6" x14ac:dyDescent="0.35">
      <c r="A101" s="8" t="s">
        <v>117</v>
      </c>
      <c r="B101" s="41"/>
      <c r="C101" s="41"/>
      <c r="D101" s="41"/>
      <c r="E101" s="41"/>
      <c r="F101" s="2"/>
    </row>
    <row r="102" spans="1:6" x14ac:dyDescent="0.35">
      <c r="A102" s="8" t="s">
        <v>128</v>
      </c>
      <c r="B102" s="41"/>
      <c r="C102" s="41"/>
      <c r="D102" s="41"/>
      <c r="E102" s="41"/>
      <c r="F102" s="2"/>
    </row>
    <row r="103" spans="1:6" x14ac:dyDescent="0.35">
      <c r="A103" s="8" t="s">
        <v>44</v>
      </c>
      <c r="B103" s="41"/>
      <c r="C103" s="41"/>
      <c r="D103" s="41"/>
      <c r="E103" s="41"/>
      <c r="F103" s="2"/>
    </row>
    <row r="104" spans="1:6" x14ac:dyDescent="0.35">
      <c r="A104" s="8" t="s">
        <v>137</v>
      </c>
      <c r="B104" s="41"/>
      <c r="C104" s="41"/>
      <c r="D104" s="41"/>
      <c r="E104" s="41"/>
      <c r="F104" s="2"/>
    </row>
    <row r="105" spans="1:6" x14ac:dyDescent="0.35">
      <c r="A105" s="8" t="s">
        <v>95</v>
      </c>
      <c r="B105" s="41"/>
      <c r="C105" s="41"/>
      <c r="D105" s="41"/>
      <c r="E105" s="41"/>
      <c r="F105" s="2"/>
    </row>
    <row r="106" spans="1:6" x14ac:dyDescent="0.35">
      <c r="A106" s="8" t="s">
        <v>77</v>
      </c>
      <c r="B106" s="41"/>
      <c r="C106" s="41"/>
      <c r="D106" s="41"/>
      <c r="E106" s="41"/>
      <c r="F106" s="2"/>
    </row>
    <row r="107" spans="1:6" x14ac:dyDescent="0.35">
      <c r="A107" s="8" t="s">
        <v>123</v>
      </c>
      <c r="B107" s="41"/>
      <c r="C107" s="41"/>
      <c r="D107" s="41"/>
      <c r="E107" s="41"/>
      <c r="F107" s="2"/>
    </row>
    <row r="108" spans="1:6" x14ac:dyDescent="0.35">
      <c r="A108" s="8" t="s">
        <v>5</v>
      </c>
      <c r="B108" s="41"/>
      <c r="C108" s="41"/>
      <c r="D108" s="41"/>
      <c r="E108" s="41"/>
      <c r="F108" s="2"/>
    </row>
    <row r="109" spans="1:6" x14ac:dyDescent="0.35">
      <c r="A109" s="8" t="s">
        <v>83</v>
      </c>
      <c r="B109" s="41"/>
      <c r="C109" s="41"/>
      <c r="D109" s="41"/>
      <c r="E109" s="41"/>
      <c r="F109" s="2"/>
    </row>
    <row r="110" spans="1:6" x14ac:dyDescent="0.35">
      <c r="A110" s="8" t="s">
        <v>130</v>
      </c>
      <c r="B110" s="41"/>
      <c r="C110" s="41"/>
      <c r="D110" s="41"/>
      <c r="E110" s="41"/>
      <c r="F110" s="2"/>
    </row>
    <row r="111" spans="1:6" x14ac:dyDescent="0.35">
      <c r="A111" s="8" t="s">
        <v>49</v>
      </c>
      <c r="B111" s="41"/>
      <c r="C111" s="41"/>
      <c r="D111" s="41"/>
      <c r="E111" s="41"/>
      <c r="F111" s="2"/>
    </row>
    <row r="112" spans="1:6" x14ac:dyDescent="0.35">
      <c r="A112" s="8" t="s">
        <v>129</v>
      </c>
      <c r="B112" s="41"/>
      <c r="C112" s="41"/>
      <c r="D112" s="41"/>
      <c r="E112" s="41"/>
      <c r="F112" s="2"/>
    </row>
    <row r="113" spans="1:6" x14ac:dyDescent="0.35">
      <c r="A113" s="8" t="s">
        <v>132</v>
      </c>
      <c r="B113" s="41"/>
      <c r="C113" s="41"/>
      <c r="D113" s="41"/>
      <c r="E113" s="41"/>
      <c r="F113" s="2"/>
    </row>
    <row r="114" spans="1:6" x14ac:dyDescent="0.35">
      <c r="A114" s="8" t="s">
        <v>118</v>
      </c>
      <c r="B114" s="41"/>
      <c r="C114" s="41"/>
      <c r="D114" s="41"/>
      <c r="E114" s="41"/>
      <c r="F114" s="2"/>
    </row>
    <row r="115" spans="1:6" x14ac:dyDescent="0.35">
      <c r="A115" s="8" t="s">
        <v>135</v>
      </c>
      <c r="B115" s="41"/>
      <c r="C115" s="41"/>
      <c r="D115" s="41"/>
      <c r="E115" s="41"/>
      <c r="F115" s="2"/>
    </row>
    <row r="116" spans="1:6" x14ac:dyDescent="0.35">
      <c r="A116" s="10" t="s">
        <v>26</v>
      </c>
      <c r="B116" s="39"/>
      <c r="C116" s="39"/>
      <c r="D116" s="39"/>
      <c r="E116" s="39"/>
      <c r="F116" s="40"/>
    </row>
    <row r="117" spans="1:6" x14ac:dyDescent="0.35">
      <c r="A117" s="8" t="s">
        <v>80</v>
      </c>
      <c r="B117" s="41"/>
      <c r="C117" s="41"/>
      <c r="D117" s="41"/>
      <c r="E117" s="41"/>
      <c r="F117" s="2"/>
    </row>
    <row r="118" spans="1:6" x14ac:dyDescent="0.35">
      <c r="A118" s="8" t="s">
        <v>165</v>
      </c>
      <c r="B118" s="41"/>
      <c r="C118" s="41"/>
      <c r="D118" s="41"/>
      <c r="E118" s="41"/>
      <c r="F118" s="2"/>
    </row>
    <row r="119" spans="1:6" x14ac:dyDescent="0.35">
      <c r="A119" s="8" t="s">
        <v>110</v>
      </c>
      <c r="B119" s="41"/>
      <c r="C119" s="41"/>
      <c r="D119" s="41"/>
      <c r="E119" s="41"/>
      <c r="F119" s="2"/>
    </row>
    <row r="120" spans="1:6" x14ac:dyDescent="0.35">
      <c r="A120" s="8" t="s">
        <v>107</v>
      </c>
      <c r="B120" s="41"/>
      <c r="C120" s="41"/>
      <c r="D120" s="41"/>
      <c r="E120" s="41"/>
      <c r="F120" s="2"/>
    </row>
    <row r="121" spans="1:6" x14ac:dyDescent="0.35">
      <c r="A121" s="8" t="s">
        <v>76</v>
      </c>
      <c r="B121" s="41"/>
      <c r="C121" s="41"/>
      <c r="D121" s="41"/>
      <c r="E121" s="41"/>
      <c r="F121" s="2"/>
    </row>
    <row r="122" spans="1:6" x14ac:dyDescent="0.35">
      <c r="A122" s="8" t="s">
        <v>72</v>
      </c>
      <c r="B122" s="41"/>
      <c r="C122" s="41"/>
      <c r="D122" s="41"/>
      <c r="E122" s="41"/>
      <c r="F122" s="2"/>
    </row>
    <row r="123" spans="1:6" x14ac:dyDescent="0.35">
      <c r="A123" s="8" t="s">
        <v>28</v>
      </c>
      <c r="B123" s="41"/>
      <c r="C123" s="41"/>
      <c r="D123" s="41"/>
      <c r="E123" s="41"/>
      <c r="F123" s="2"/>
    </row>
    <row r="124" spans="1:6" x14ac:dyDescent="0.35">
      <c r="A124" s="8" t="s">
        <v>103</v>
      </c>
      <c r="B124" s="41"/>
      <c r="C124" s="41"/>
      <c r="D124" s="41"/>
      <c r="E124" s="41"/>
      <c r="F124" s="2"/>
    </row>
    <row r="125" spans="1:6" x14ac:dyDescent="0.35">
      <c r="A125" s="8" t="s">
        <v>69</v>
      </c>
      <c r="B125" s="41"/>
      <c r="C125" s="41"/>
      <c r="D125" s="41"/>
      <c r="E125" s="41"/>
      <c r="F125" s="2"/>
    </row>
    <row r="126" spans="1:6" x14ac:dyDescent="0.35">
      <c r="A126" s="8" t="s">
        <v>27</v>
      </c>
      <c r="B126" s="41"/>
      <c r="C126" s="41"/>
      <c r="D126" s="41"/>
      <c r="E126" s="41"/>
      <c r="F126" s="2"/>
    </row>
    <row r="127" spans="1:6" x14ac:dyDescent="0.35">
      <c r="A127" s="8" t="s">
        <v>114</v>
      </c>
      <c r="B127" s="41"/>
      <c r="C127" s="41"/>
      <c r="D127" s="41"/>
      <c r="E127" s="41"/>
      <c r="F127" s="2"/>
    </row>
    <row r="128" spans="1:6" x14ac:dyDescent="0.35">
      <c r="A128" s="8" t="s">
        <v>25</v>
      </c>
      <c r="B128" s="41"/>
      <c r="C128" s="41"/>
      <c r="D128" s="41"/>
      <c r="E128" s="41"/>
      <c r="F128" s="2"/>
    </row>
    <row r="129" spans="1:6" x14ac:dyDescent="0.35">
      <c r="A129" s="8" t="s">
        <v>53</v>
      </c>
      <c r="B129" s="41"/>
      <c r="C129" s="41"/>
      <c r="D129" s="41"/>
      <c r="E129" s="41"/>
      <c r="F129" s="2"/>
    </row>
    <row r="130" spans="1:6" x14ac:dyDescent="0.35">
      <c r="A130" s="8" t="s">
        <v>144</v>
      </c>
      <c r="B130" s="41"/>
      <c r="C130" s="41"/>
      <c r="D130" s="41"/>
      <c r="E130" s="41"/>
      <c r="F130" s="2"/>
    </row>
    <row r="131" spans="1:6" x14ac:dyDescent="0.35">
      <c r="A131" s="8" t="s">
        <v>148</v>
      </c>
      <c r="B131" s="41"/>
      <c r="C131" s="41"/>
      <c r="D131" s="41"/>
      <c r="E131" s="41"/>
      <c r="F131" s="2"/>
    </row>
    <row r="132" spans="1:6" x14ac:dyDescent="0.35">
      <c r="A132" s="11" t="s">
        <v>150</v>
      </c>
      <c r="B132" s="42"/>
      <c r="C132" s="42"/>
      <c r="D132" s="42">
        <v>-11762.46</v>
      </c>
      <c r="E132" s="42"/>
      <c r="F132" s="4">
        <v>-11762.46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7"/>
  <sheetViews>
    <sheetView workbookViewId="0">
      <selection activeCell="E15" sqref="E15"/>
    </sheetView>
  </sheetViews>
  <sheetFormatPr defaultRowHeight="14.5" x14ac:dyDescent="0.35"/>
  <cols>
    <col min="1" max="1" width="14.453125" bestFit="1" customWidth="1"/>
    <col min="2" max="2" width="16.6328125" bestFit="1" customWidth="1"/>
    <col min="3" max="3" width="11.7265625" bestFit="1" customWidth="1"/>
    <col min="5" max="5" width="17.08984375" bestFit="1" customWidth="1"/>
    <col min="6" max="7" width="11.26953125" customWidth="1"/>
    <col min="8" max="8" width="11.36328125" customWidth="1"/>
    <col min="9" max="9" width="10.08984375" customWidth="1"/>
  </cols>
  <sheetData>
    <row r="2" spans="1:10" s="77" customFormat="1" ht="29" x14ac:dyDescent="0.35">
      <c r="A2" s="78"/>
      <c r="B2" s="78" t="s">
        <v>177</v>
      </c>
      <c r="C2" s="78" t="s">
        <v>184</v>
      </c>
      <c r="D2" s="78"/>
      <c r="E2" s="78" t="s">
        <v>177</v>
      </c>
      <c r="F2" s="78" t="s">
        <v>184</v>
      </c>
      <c r="G2" s="78"/>
      <c r="H2" s="79" t="s">
        <v>178</v>
      </c>
      <c r="I2" s="79" t="s">
        <v>183</v>
      </c>
    </row>
    <row r="3" spans="1:10" x14ac:dyDescent="0.35">
      <c r="A3" s="24" t="s">
        <v>155</v>
      </c>
      <c r="B3" s="24" t="s">
        <v>157</v>
      </c>
      <c r="C3" s="24" t="s">
        <v>157</v>
      </c>
      <c r="D3" s="80" t="s">
        <v>170</v>
      </c>
      <c r="E3" s="24" t="s">
        <v>158</v>
      </c>
      <c r="F3" s="24" t="s">
        <v>158</v>
      </c>
      <c r="G3" s="80" t="s">
        <v>170</v>
      </c>
      <c r="H3" s="24"/>
      <c r="I3" s="24"/>
      <c r="J3" s="80" t="s">
        <v>170</v>
      </c>
    </row>
    <row r="4" spans="1:10" x14ac:dyDescent="0.35">
      <c r="A4" s="8" t="s">
        <v>4</v>
      </c>
      <c r="B4" s="9">
        <v>5035900</v>
      </c>
      <c r="C4" s="9">
        <v>355334.99</v>
      </c>
      <c r="D4" s="15">
        <f>C4/B4</f>
        <v>7.0560374511010937E-2</v>
      </c>
      <c r="E4" s="9">
        <v>4739600</v>
      </c>
      <c r="F4" s="9">
        <v>968966.25</v>
      </c>
      <c r="G4" s="15">
        <f>F4/E4</f>
        <v>0.20444051185754072</v>
      </c>
      <c r="H4" s="9">
        <v>9775500</v>
      </c>
      <c r="I4" s="9">
        <v>1324301.24</v>
      </c>
      <c r="J4" s="15">
        <f>I4/H4</f>
        <v>0.13547145823743031</v>
      </c>
    </row>
    <row r="5" spans="1:10" x14ac:dyDescent="0.35">
      <c r="A5" s="8" t="s">
        <v>35</v>
      </c>
      <c r="B5" s="9">
        <v>16717875</v>
      </c>
      <c r="C5" s="9">
        <v>477028.79000000004</v>
      </c>
      <c r="D5" s="15">
        <f t="shared" ref="D5:D10" si="0">C5/B5</f>
        <v>2.8534056511368821E-2</v>
      </c>
      <c r="E5" s="9">
        <v>6219275</v>
      </c>
      <c r="F5" s="9">
        <v>391308.36999999994</v>
      </c>
      <c r="G5" s="15">
        <f t="shared" ref="G5:G10" si="1">F5/E5</f>
        <v>6.2918647269979214E-2</v>
      </c>
      <c r="H5" s="9">
        <v>22937150</v>
      </c>
      <c r="I5" s="9">
        <v>868337.15999999992</v>
      </c>
      <c r="J5" s="15">
        <f t="shared" ref="J5:J10" si="2">I5/H5</f>
        <v>3.7857238584566952E-2</v>
      </c>
    </row>
    <row r="6" spans="1:10" x14ac:dyDescent="0.35">
      <c r="A6" s="8" t="s">
        <v>24</v>
      </c>
      <c r="B6" s="9">
        <v>8011625</v>
      </c>
      <c r="C6" s="9">
        <v>328322.31</v>
      </c>
      <c r="D6" s="15">
        <f t="shared" si="0"/>
        <v>4.0980738614201241E-2</v>
      </c>
      <c r="E6" s="9">
        <v>3471375</v>
      </c>
      <c r="F6" s="9">
        <v>622000.92999999993</v>
      </c>
      <c r="G6" s="15">
        <f t="shared" si="1"/>
        <v>0.17917998775701269</v>
      </c>
      <c r="H6" s="9">
        <v>11483000</v>
      </c>
      <c r="I6" s="9">
        <v>950323.24</v>
      </c>
      <c r="J6" s="15">
        <f t="shared" si="2"/>
        <v>8.2759143081076375E-2</v>
      </c>
    </row>
    <row r="7" spans="1:10" x14ac:dyDescent="0.35">
      <c r="A7" s="8" t="s">
        <v>32</v>
      </c>
      <c r="B7" s="9">
        <v>24319610</v>
      </c>
      <c r="C7" s="9">
        <v>177458.95</v>
      </c>
      <c r="D7" s="15">
        <f t="shared" si="0"/>
        <v>7.2969488408736825E-3</v>
      </c>
      <c r="E7" s="9">
        <v>14523175</v>
      </c>
      <c r="F7" s="9">
        <v>1756423.43</v>
      </c>
      <c r="G7" s="15">
        <f t="shared" si="1"/>
        <v>0.12093935589153197</v>
      </c>
      <c r="H7" s="9">
        <v>38842785</v>
      </c>
      <c r="I7" s="9">
        <v>1933882.38</v>
      </c>
      <c r="J7" s="15">
        <f t="shared" si="2"/>
        <v>4.9787428476099224E-2</v>
      </c>
    </row>
    <row r="8" spans="1:10" x14ac:dyDescent="0.35">
      <c r="A8" s="8" t="s">
        <v>8</v>
      </c>
      <c r="B8" s="9">
        <v>9360585</v>
      </c>
      <c r="C8" s="9">
        <v>1508132.93</v>
      </c>
      <c r="D8" s="15">
        <f t="shared" si="0"/>
        <v>0.16111524333147981</v>
      </c>
      <c r="E8" s="9">
        <v>8334050</v>
      </c>
      <c r="F8" s="9">
        <v>1757678.98</v>
      </c>
      <c r="G8" s="15">
        <f t="shared" si="1"/>
        <v>0.2109033399127675</v>
      </c>
      <c r="H8" s="9">
        <v>17694635</v>
      </c>
      <c r="I8" s="9">
        <v>3265811.91</v>
      </c>
      <c r="J8" s="15">
        <f t="shared" si="2"/>
        <v>0.18456509049211811</v>
      </c>
    </row>
    <row r="9" spans="1:10" x14ac:dyDescent="0.35">
      <c r="A9" s="8" t="s">
        <v>26</v>
      </c>
      <c r="B9" s="9">
        <v>10753200</v>
      </c>
      <c r="C9" s="9">
        <v>97836.71</v>
      </c>
      <c r="D9" s="15">
        <f t="shared" si="0"/>
        <v>9.0983809470669211E-3</v>
      </c>
      <c r="E9" s="9">
        <v>8275525</v>
      </c>
      <c r="F9" s="9">
        <v>346484.95</v>
      </c>
      <c r="G9" s="15">
        <f t="shared" si="1"/>
        <v>4.186863673301694E-2</v>
      </c>
      <c r="H9" s="9">
        <v>19028725</v>
      </c>
      <c r="I9" s="9">
        <v>444321.66000000003</v>
      </c>
      <c r="J9" s="15">
        <f t="shared" si="2"/>
        <v>2.3350048939169598E-2</v>
      </c>
    </row>
    <row r="10" spans="1:10" x14ac:dyDescent="0.35">
      <c r="A10" s="11" t="s">
        <v>150</v>
      </c>
      <c r="B10" s="12">
        <v>74198795</v>
      </c>
      <c r="C10" s="12">
        <v>2944114.6799999997</v>
      </c>
      <c r="D10" s="15">
        <f t="shared" si="0"/>
        <v>3.9678739796246011E-2</v>
      </c>
      <c r="E10" s="12">
        <v>45563000</v>
      </c>
      <c r="F10" s="12">
        <v>5842862.9099999992</v>
      </c>
      <c r="G10" s="15">
        <f t="shared" si="1"/>
        <v>0.12823701051291617</v>
      </c>
      <c r="H10" s="12">
        <v>119761795</v>
      </c>
      <c r="I10" s="12">
        <v>8786977.5899999999</v>
      </c>
      <c r="J10" s="15">
        <f t="shared" si="2"/>
        <v>7.3370456663579567E-2</v>
      </c>
    </row>
    <row r="12" spans="1:10" x14ac:dyDescent="0.35">
      <c r="A12" t="s">
        <v>186</v>
      </c>
      <c r="B12" s="34" t="s">
        <v>155</v>
      </c>
      <c r="C12" s="30" t="s">
        <v>177</v>
      </c>
      <c r="D12" s="30" t="s">
        <v>184</v>
      </c>
      <c r="E12" s="28" t="s">
        <v>170</v>
      </c>
      <c r="F12" s="38" t="s">
        <v>185</v>
      </c>
    </row>
    <row r="13" spans="1:10" x14ac:dyDescent="0.35">
      <c r="B13" s="7" t="s">
        <v>150</v>
      </c>
      <c r="C13" s="6">
        <v>119761795</v>
      </c>
      <c r="D13" s="6">
        <v>8786977.5899999999</v>
      </c>
      <c r="E13" s="37">
        <f t="shared" ref="E13:E27" si="3">D13/C13</f>
        <v>7.3370456663579567E-2</v>
      </c>
      <c r="F13" s="29">
        <v>1</v>
      </c>
    </row>
    <row r="14" spans="1:10" x14ac:dyDescent="0.35">
      <c r="A14" s="30" t="s">
        <v>14</v>
      </c>
      <c r="B14" s="34" t="s">
        <v>15</v>
      </c>
      <c r="C14" s="35">
        <v>703000</v>
      </c>
      <c r="D14" s="35">
        <v>1208481.75</v>
      </c>
      <c r="E14" s="37">
        <f t="shared" si="3"/>
        <v>1.7190352062588905</v>
      </c>
      <c r="F14" s="36">
        <v>0.13753099261062302</v>
      </c>
    </row>
    <row r="15" spans="1:10" x14ac:dyDescent="0.35">
      <c r="A15" s="30" t="s">
        <v>10</v>
      </c>
      <c r="B15" s="34" t="s">
        <v>11</v>
      </c>
      <c r="C15" s="35">
        <v>2207250</v>
      </c>
      <c r="D15" s="35">
        <v>908777.6</v>
      </c>
      <c r="E15" s="37">
        <f t="shared" si="3"/>
        <v>0.41172390984256424</v>
      </c>
      <c r="F15" s="36">
        <v>0.10342322951116119</v>
      </c>
    </row>
    <row r="16" spans="1:10" x14ac:dyDescent="0.35">
      <c r="A16" s="30" t="s">
        <v>141</v>
      </c>
      <c r="B16" s="34" t="s">
        <v>143</v>
      </c>
      <c r="C16" s="35">
        <v>1217500</v>
      </c>
      <c r="D16" s="35">
        <v>825726</v>
      </c>
      <c r="E16" s="37">
        <f t="shared" si="3"/>
        <v>0.6782143737166324</v>
      </c>
      <c r="F16" s="36">
        <v>9.3971560931225731E-2</v>
      </c>
    </row>
    <row r="17" spans="1:6" x14ac:dyDescent="0.35">
      <c r="A17" s="30" t="s">
        <v>12</v>
      </c>
      <c r="B17" s="34" t="s">
        <v>13</v>
      </c>
      <c r="C17" s="35">
        <v>29502187.5</v>
      </c>
      <c r="D17" s="35">
        <v>672838.25</v>
      </c>
      <c r="E17" s="37">
        <f t="shared" si="3"/>
        <v>2.2806385119747478E-2</v>
      </c>
      <c r="F17" s="36">
        <v>7.6572205073758476E-2</v>
      </c>
    </row>
    <row r="18" spans="1:6" x14ac:dyDescent="0.35">
      <c r="A18" s="30" t="s">
        <v>141</v>
      </c>
      <c r="B18" s="34" t="s">
        <v>142</v>
      </c>
      <c r="C18" s="35">
        <v>1251500</v>
      </c>
      <c r="D18" s="35">
        <v>670983</v>
      </c>
      <c r="E18" s="37">
        <f t="shared" si="3"/>
        <v>0.53614302836596084</v>
      </c>
      <c r="F18" s="36">
        <v>7.6361068766535908E-2</v>
      </c>
    </row>
    <row r="19" spans="1:6" x14ac:dyDescent="0.35">
      <c r="A19" s="30" t="s">
        <v>14</v>
      </c>
      <c r="B19" s="34" t="s">
        <v>63</v>
      </c>
      <c r="C19" s="35">
        <v>4290800</v>
      </c>
      <c r="D19" s="35">
        <v>631042.59000000008</v>
      </c>
      <c r="E19" s="37">
        <f t="shared" si="3"/>
        <v>0.14706874941735809</v>
      </c>
      <c r="F19" s="36">
        <v>7.1815659427441433E-2</v>
      </c>
    </row>
    <row r="20" spans="1:6" x14ac:dyDescent="0.35">
      <c r="A20" s="30" t="s">
        <v>12</v>
      </c>
      <c r="B20" s="34" t="s">
        <v>19</v>
      </c>
      <c r="C20" s="35">
        <v>4316850</v>
      </c>
      <c r="D20" s="35">
        <v>588189.41</v>
      </c>
      <c r="E20" s="37">
        <f t="shared" si="3"/>
        <v>0.13625430811818803</v>
      </c>
      <c r="F20" s="36">
        <v>6.6938762956376227E-2</v>
      </c>
    </row>
    <row r="21" spans="1:6" x14ac:dyDescent="0.35">
      <c r="A21" s="30" t="s">
        <v>10</v>
      </c>
      <c r="B21" s="34" t="s">
        <v>79</v>
      </c>
      <c r="C21" s="35">
        <v>1637100</v>
      </c>
      <c r="D21" s="35">
        <v>401330.51</v>
      </c>
      <c r="E21" s="37">
        <f t="shared" si="3"/>
        <v>0.24514721764095046</v>
      </c>
      <c r="F21" s="36">
        <v>4.5673328045895245E-2</v>
      </c>
    </row>
    <row r="22" spans="1:6" x14ac:dyDescent="0.35">
      <c r="A22" s="30" t="s">
        <v>9</v>
      </c>
      <c r="B22" s="34" t="s">
        <v>17</v>
      </c>
      <c r="C22" s="35">
        <v>7692250</v>
      </c>
      <c r="D22" s="35">
        <v>255067.5</v>
      </c>
      <c r="E22" s="37">
        <f t="shared" si="3"/>
        <v>3.3159023692677696E-2</v>
      </c>
      <c r="F22" s="36">
        <v>2.9027899227861809E-2</v>
      </c>
    </row>
    <row r="23" spans="1:6" x14ac:dyDescent="0.35">
      <c r="A23" t="s">
        <v>2</v>
      </c>
      <c r="B23" s="7" t="s">
        <v>3</v>
      </c>
      <c r="C23" s="6">
        <v>1389960</v>
      </c>
      <c r="D23" s="6">
        <v>193289.95</v>
      </c>
      <c r="E23" s="37">
        <f t="shared" si="3"/>
        <v>0.1390615197559642</v>
      </c>
      <c r="F23" s="29">
        <v>2.199731910321169E-2</v>
      </c>
    </row>
    <row r="24" spans="1:6" x14ac:dyDescent="0.35">
      <c r="A24" t="s">
        <v>6</v>
      </c>
      <c r="B24" s="7" t="s">
        <v>7</v>
      </c>
      <c r="C24" s="6">
        <v>2274000</v>
      </c>
      <c r="D24" s="6">
        <v>174564.84</v>
      </c>
      <c r="E24" s="37">
        <f t="shared" si="3"/>
        <v>7.6765540897097626E-2</v>
      </c>
      <c r="F24" s="29">
        <v>1.9866312188921834E-2</v>
      </c>
    </row>
    <row r="25" spans="1:6" x14ac:dyDescent="0.35">
      <c r="A25" t="s">
        <v>10</v>
      </c>
      <c r="B25" s="7" t="s">
        <v>106</v>
      </c>
      <c r="C25" s="6">
        <v>3842110</v>
      </c>
      <c r="D25" s="6">
        <v>158428.1</v>
      </c>
      <c r="E25" s="37">
        <f t="shared" si="3"/>
        <v>4.1234660121651903E-2</v>
      </c>
      <c r="F25" s="29">
        <v>1.8029874137871792E-2</v>
      </c>
    </row>
    <row r="26" spans="1:6" x14ac:dyDescent="0.35">
      <c r="A26" t="s">
        <v>10</v>
      </c>
      <c r="B26" s="7" t="s">
        <v>121</v>
      </c>
      <c r="C26" s="6">
        <v>306000</v>
      </c>
      <c r="D26" s="6">
        <v>152297.5</v>
      </c>
      <c r="E26" s="37">
        <f t="shared" si="3"/>
        <v>0.49770424836601307</v>
      </c>
      <c r="F26" s="29">
        <v>1.7332182589531335E-2</v>
      </c>
    </row>
    <row r="27" spans="1:6" x14ac:dyDescent="0.35">
      <c r="A27" t="s">
        <v>6</v>
      </c>
      <c r="B27" s="7" t="s">
        <v>16</v>
      </c>
      <c r="C27" s="6">
        <v>1862000</v>
      </c>
      <c r="D27" s="6">
        <v>145905.35999999999</v>
      </c>
      <c r="E27" s="37">
        <f t="shared" si="3"/>
        <v>7.8359484425349082E-2</v>
      </c>
      <c r="F27" s="29">
        <v>1.6604726540562394E-2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"/>
  <sheetViews>
    <sheetView workbookViewId="0">
      <selection activeCell="P10" sqref="P10"/>
    </sheetView>
  </sheetViews>
  <sheetFormatPr defaultRowHeight="14.5" x14ac:dyDescent="0.35"/>
  <cols>
    <col min="2" max="12" width="6.1796875" customWidth="1"/>
    <col min="13" max="13" width="7.1796875" bestFit="1" customWidth="1"/>
    <col min="14" max="21" width="6.1796875" customWidth="1"/>
  </cols>
  <sheetData>
    <row r="1" spans="1:22" ht="43.5" x14ac:dyDescent="0.35">
      <c r="A1" s="85"/>
      <c r="B1" s="86" t="s">
        <v>156</v>
      </c>
      <c r="C1" s="86"/>
      <c r="D1" s="86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2" ht="72.5" x14ac:dyDescent="0.35">
      <c r="A2" s="18"/>
      <c r="B2" s="141" t="s">
        <v>151</v>
      </c>
      <c r="C2" s="142"/>
      <c r="D2" s="13" t="s">
        <v>170</v>
      </c>
      <c r="E2" s="141" t="s">
        <v>152</v>
      </c>
      <c r="F2" s="142"/>
      <c r="G2" s="13" t="s">
        <v>170</v>
      </c>
      <c r="H2" s="91" t="s">
        <v>157</v>
      </c>
      <c r="I2" s="91" t="s">
        <v>157</v>
      </c>
      <c r="J2" s="91" t="s">
        <v>170</v>
      </c>
      <c r="K2" s="141" t="s">
        <v>153</v>
      </c>
      <c r="L2" s="142"/>
      <c r="M2" s="13" t="s">
        <v>170</v>
      </c>
      <c r="N2" s="141" t="s">
        <v>154</v>
      </c>
      <c r="O2" s="142"/>
      <c r="P2" s="13" t="s">
        <v>170</v>
      </c>
      <c r="Q2" s="91" t="s">
        <v>158</v>
      </c>
      <c r="R2" s="91" t="s">
        <v>158</v>
      </c>
      <c r="S2" s="91" t="s">
        <v>170</v>
      </c>
      <c r="T2" s="13" t="s">
        <v>223</v>
      </c>
      <c r="U2" s="13" t="s">
        <v>224</v>
      </c>
      <c r="V2" s="92"/>
    </row>
    <row r="3" spans="1:22" ht="72.5" x14ac:dyDescent="0.35">
      <c r="A3" s="93" t="s">
        <v>155</v>
      </c>
      <c r="B3" s="13" t="s">
        <v>222</v>
      </c>
      <c r="C3" s="13" t="s">
        <v>225</v>
      </c>
      <c r="D3" s="13" t="s">
        <v>170</v>
      </c>
      <c r="E3" s="13" t="s">
        <v>222</v>
      </c>
      <c r="F3" s="13" t="s">
        <v>225</v>
      </c>
      <c r="G3" s="13" t="s">
        <v>170</v>
      </c>
      <c r="H3" s="91" t="s">
        <v>222</v>
      </c>
      <c r="I3" s="91" t="s">
        <v>225</v>
      </c>
      <c r="J3" s="91" t="s">
        <v>170</v>
      </c>
      <c r="K3" s="13" t="s">
        <v>222</v>
      </c>
      <c r="L3" s="13" t="s">
        <v>225</v>
      </c>
      <c r="M3" s="13" t="s">
        <v>170</v>
      </c>
      <c r="N3" s="13" t="s">
        <v>222</v>
      </c>
      <c r="O3" s="13" t="s">
        <v>225</v>
      </c>
      <c r="P3" s="13" t="s">
        <v>170</v>
      </c>
      <c r="Q3" s="91" t="s">
        <v>222</v>
      </c>
      <c r="R3" s="91" t="s">
        <v>225</v>
      </c>
      <c r="S3" s="91" t="s">
        <v>170</v>
      </c>
      <c r="T3" s="13" t="s">
        <v>223</v>
      </c>
      <c r="U3" s="13" t="s">
        <v>224</v>
      </c>
      <c r="V3" s="94" t="s">
        <v>170</v>
      </c>
    </row>
    <row r="4" spans="1:22" x14ac:dyDescent="0.35">
      <c r="A4" s="8" t="s">
        <v>193</v>
      </c>
      <c r="B4" s="41">
        <v>154</v>
      </c>
      <c r="C4" s="41">
        <v>154</v>
      </c>
      <c r="D4" s="87">
        <f>C4/B4</f>
        <v>1</v>
      </c>
      <c r="E4" s="41">
        <v>50</v>
      </c>
      <c r="F4" s="41">
        <v>41</v>
      </c>
      <c r="G4" s="87">
        <f>F4/E4</f>
        <v>0.82</v>
      </c>
      <c r="H4" s="88">
        <f>B4+E4</f>
        <v>204</v>
      </c>
      <c r="I4" s="88">
        <f>C4+F4</f>
        <v>195</v>
      </c>
      <c r="J4" s="84">
        <f>I4/H4</f>
        <v>0.95588235294117652</v>
      </c>
      <c r="K4" s="41"/>
      <c r="L4" s="41"/>
      <c r="M4" s="87"/>
      <c r="N4" s="41">
        <v>42</v>
      </c>
      <c r="O4" s="41">
        <v>41</v>
      </c>
      <c r="P4" s="87">
        <f>O4/N4</f>
        <v>0.97619047619047616</v>
      </c>
      <c r="Q4" s="88">
        <f t="shared" ref="Q4:Q10" si="0">K4+N4</f>
        <v>42</v>
      </c>
      <c r="R4" s="88">
        <f t="shared" ref="R4:R10" si="1">L4+O4</f>
        <v>41</v>
      </c>
      <c r="S4" s="84">
        <f>R4/Q4</f>
        <v>0.97619047619047616</v>
      </c>
      <c r="T4" s="41">
        <v>246</v>
      </c>
      <c r="U4" s="41">
        <v>236</v>
      </c>
      <c r="V4" s="83">
        <f>U4/T4</f>
        <v>0.95934959349593496</v>
      </c>
    </row>
    <row r="5" spans="1:22" x14ac:dyDescent="0.35">
      <c r="A5" s="8" t="s">
        <v>161</v>
      </c>
      <c r="B5" s="41">
        <v>110</v>
      </c>
      <c r="C5" s="41">
        <v>110</v>
      </c>
      <c r="D5" s="87">
        <f t="shared" ref="D5:D10" si="2">C5/B5</f>
        <v>1</v>
      </c>
      <c r="E5" s="41">
        <v>26</v>
      </c>
      <c r="F5" s="41">
        <v>26</v>
      </c>
      <c r="G5" s="87">
        <f t="shared" ref="G5:G10" si="3">F5/E5</f>
        <v>1</v>
      </c>
      <c r="H5" s="88">
        <f t="shared" ref="H5:H10" si="4">B5+E5</f>
        <v>136</v>
      </c>
      <c r="I5" s="88">
        <f t="shared" ref="I5:I10" si="5">C5+F5</f>
        <v>136</v>
      </c>
      <c r="J5" s="84">
        <f t="shared" ref="J5:J10" si="6">I5/H5</f>
        <v>1</v>
      </c>
      <c r="K5" s="41">
        <v>40</v>
      </c>
      <c r="L5" s="41">
        <v>40</v>
      </c>
      <c r="M5" s="87">
        <f t="shared" ref="M5:M10" si="7">L5/K5</f>
        <v>1</v>
      </c>
      <c r="N5" s="41">
        <v>136</v>
      </c>
      <c r="O5" s="41">
        <v>136</v>
      </c>
      <c r="P5" s="87">
        <f t="shared" ref="P5:P10" si="8">O5/N5</f>
        <v>1</v>
      </c>
      <c r="Q5" s="88">
        <f t="shared" si="0"/>
        <v>176</v>
      </c>
      <c r="R5" s="88">
        <f t="shared" si="1"/>
        <v>176</v>
      </c>
      <c r="S5" s="84">
        <f t="shared" ref="S5:S10" si="9">R5/Q5</f>
        <v>1</v>
      </c>
      <c r="T5" s="41">
        <v>312</v>
      </c>
      <c r="U5" s="41">
        <v>312</v>
      </c>
      <c r="V5" s="83">
        <f t="shared" ref="V5:V10" si="10">U5/T5</f>
        <v>1</v>
      </c>
    </row>
    <row r="6" spans="1:22" x14ac:dyDescent="0.35">
      <c r="A6" s="8" t="s">
        <v>191</v>
      </c>
      <c r="B6" s="41">
        <v>300</v>
      </c>
      <c r="C6" s="41">
        <v>300</v>
      </c>
      <c r="D6" s="87">
        <f t="shared" si="2"/>
        <v>1</v>
      </c>
      <c r="E6" s="41">
        <v>10</v>
      </c>
      <c r="F6" s="41">
        <v>10</v>
      </c>
      <c r="G6" s="87">
        <f t="shared" si="3"/>
        <v>1</v>
      </c>
      <c r="H6" s="88">
        <f t="shared" si="4"/>
        <v>310</v>
      </c>
      <c r="I6" s="88">
        <f t="shared" si="5"/>
        <v>310</v>
      </c>
      <c r="J6" s="84">
        <f t="shared" si="6"/>
        <v>1</v>
      </c>
      <c r="K6" s="41"/>
      <c r="L6" s="41"/>
      <c r="M6" s="87"/>
      <c r="N6" s="41">
        <v>102</v>
      </c>
      <c r="O6" s="41">
        <v>99</v>
      </c>
      <c r="P6" s="87">
        <f t="shared" si="8"/>
        <v>0.97058823529411764</v>
      </c>
      <c r="Q6" s="88">
        <f t="shared" si="0"/>
        <v>102</v>
      </c>
      <c r="R6" s="88">
        <f t="shared" si="1"/>
        <v>99</v>
      </c>
      <c r="S6" s="84">
        <f t="shared" si="9"/>
        <v>0.97058823529411764</v>
      </c>
      <c r="T6" s="41">
        <v>412</v>
      </c>
      <c r="U6" s="41">
        <v>409</v>
      </c>
      <c r="V6" s="83">
        <f t="shared" si="10"/>
        <v>0.99271844660194175</v>
      </c>
    </row>
    <row r="7" spans="1:22" x14ac:dyDescent="0.35">
      <c r="A7" s="8" t="s">
        <v>162</v>
      </c>
      <c r="B7" s="41">
        <v>34</v>
      </c>
      <c r="C7" s="41">
        <v>34</v>
      </c>
      <c r="D7" s="87">
        <f t="shared" si="2"/>
        <v>1</v>
      </c>
      <c r="E7" s="41">
        <v>245</v>
      </c>
      <c r="F7" s="41">
        <v>245</v>
      </c>
      <c r="G7" s="87">
        <f t="shared" si="3"/>
        <v>1</v>
      </c>
      <c r="H7" s="88">
        <f t="shared" si="4"/>
        <v>279</v>
      </c>
      <c r="I7" s="88">
        <f t="shared" si="5"/>
        <v>279</v>
      </c>
      <c r="J7" s="84">
        <f t="shared" si="6"/>
        <v>1</v>
      </c>
      <c r="K7" s="41">
        <v>8</v>
      </c>
      <c r="L7" s="41">
        <v>8</v>
      </c>
      <c r="M7" s="87">
        <f t="shared" si="7"/>
        <v>1</v>
      </c>
      <c r="N7" s="41">
        <v>120</v>
      </c>
      <c r="O7" s="41">
        <v>100</v>
      </c>
      <c r="P7" s="87">
        <f t="shared" si="8"/>
        <v>0.83333333333333337</v>
      </c>
      <c r="Q7" s="88">
        <f t="shared" si="0"/>
        <v>128</v>
      </c>
      <c r="R7" s="88">
        <f t="shared" si="1"/>
        <v>108</v>
      </c>
      <c r="S7" s="84">
        <f t="shared" si="9"/>
        <v>0.84375</v>
      </c>
      <c r="T7" s="41">
        <v>407</v>
      </c>
      <c r="U7" s="41">
        <v>387</v>
      </c>
      <c r="V7" s="83">
        <f t="shared" si="10"/>
        <v>0.9508599508599509</v>
      </c>
    </row>
    <row r="8" spans="1:22" x14ac:dyDescent="0.35">
      <c r="A8" s="8" t="s">
        <v>59</v>
      </c>
      <c r="B8" s="41">
        <v>20</v>
      </c>
      <c r="C8" s="41">
        <v>20</v>
      </c>
      <c r="D8" s="87">
        <f t="shared" si="2"/>
        <v>1</v>
      </c>
      <c r="E8" s="41">
        <v>32</v>
      </c>
      <c r="F8" s="41">
        <v>28</v>
      </c>
      <c r="G8" s="87">
        <f t="shared" si="3"/>
        <v>0.875</v>
      </c>
      <c r="H8" s="88">
        <f t="shared" si="4"/>
        <v>52</v>
      </c>
      <c r="I8" s="88">
        <f t="shared" si="5"/>
        <v>48</v>
      </c>
      <c r="J8" s="84">
        <f t="shared" si="6"/>
        <v>0.92307692307692313</v>
      </c>
      <c r="K8" s="41">
        <v>42</v>
      </c>
      <c r="L8" s="41">
        <v>29</v>
      </c>
      <c r="M8" s="87">
        <f t="shared" si="7"/>
        <v>0.69047619047619047</v>
      </c>
      <c r="N8" s="41">
        <v>221</v>
      </c>
      <c r="O8" s="41">
        <v>114</v>
      </c>
      <c r="P8" s="87">
        <f t="shared" si="8"/>
        <v>0.51583710407239824</v>
      </c>
      <c r="Q8" s="88">
        <f t="shared" si="0"/>
        <v>263</v>
      </c>
      <c r="R8" s="88">
        <f t="shared" si="1"/>
        <v>143</v>
      </c>
      <c r="S8" s="84">
        <f t="shared" si="9"/>
        <v>0.54372623574144485</v>
      </c>
      <c r="T8" s="41">
        <v>315</v>
      </c>
      <c r="U8" s="41">
        <v>191</v>
      </c>
      <c r="V8" s="83">
        <f t="shared" si="10"/>
        <v>0.6063492063492063</v>
      </c>
    </row>
    <row r="9" spans="1:22" x14ac:dyDescent="0.35">
      <c r="A9" s="8" t="s">
        <v>163</v>
      </c>
      <c r="B9" s="41">
        <v>89</v>
      </c>
      <c r="C9" s="41">
        <v>83</v>
      </c>
      <c r="D9" s="87">
        <f t="shared" si="2"/>
        <v>0.93258426966292129</v>
      </c>
      <c r="E9" s="41">
        <v>3</v>
      </c>
      <c r="F9" s="41">
        <v>3</v>
      </c>
      <c r="G9" s="87">
        <f t="shared" si="3"/>
        <v>1</v>
      </c>
      <c r="H9" s="88">
        <f t="shared" si="4"/>
        <v>92</v>
      </c>
      <c r="I9" s="88">
        <f t="shared" si="5"/>
        <v>86</v>
      </c>
      <c r="J9" s="84">
        <f t="shared" si="6"/>
        <v>0.93478260869565222</v>
      </c>
      <c r="K9" s="41">
        <v>11</v>
      </c>
      <c r="L9" s="41">
        <v>7</v>
      </c>
      <c r="M9" s="87">
        <f t="shared" si="7"/>
        <v>0.63636363636363635</v>
      </c>
      <c r="N9" s="41">
        <v>41</v>
      </c>
      <c r="O9" s="41">
        <v>36</v>
      </c>
      <c r="P9" s="87">
        <f t="shared" si="8"/>
        <v>0.87804878048780488</v>
      </c>
      <c r="Q9" s="88">
        <f t="shared" si="0"/>
        <v>52</v>
      </c>
      <c r="R9" s="88">
        <f t="shared" si="1"/>
        <v>43</v>
      </c>
      <c r="S9" s="84">
        <f t="shared" si="9"/>
        <v>0.82692307692307687</v>
      </c>
      <c r="T9" s="41">
        <v>144</v>
      </c>
      <c r="U9" s="41">
        <v>129</v>
      </c>
      <c r="V9" s="83">
        <f t="shared" si="10"/>
        <v>0.89583333333333337</v>
      </c>
    </row>
    <row r="10" spans="1:22" x14ac:dyDescent="0.35">
      <c r="A10" s="8" t="s">
        <v>150</v>
      </c>
      <c r="B10" s="39">
        <v>707</v>
      </c>
      <c r="C10" s="39">
        <v>701</v>
      </c>
      <c r="D10" s="95">
        <f t="shared" si="2"/>
        <v>0.99151343705799155</v>
      </c>
      <c r="E10" s="39">
        <v>366</v>
      </c>
      <c r="F10" s="39">
        <v>353</v>
      </c>
      <c r="G10" s="95">
        <f t="shared" si="3"/>
        <v>0.96448087431693985</v>
      </c>
      <c r="H10" s="90">
        <f t="shared" si="4"/>
        <v>1073</v>
      </c>
      <c r="I10" s="90">
        <f t="shared" si="5"/>
        <v>1054</v>
      </c>
      <c r="J10" s="89">
        <f t="shared" si="6"/>
        <v>0.98229263746505124</v>
      </c>
      <c r="K10" s="39">
        <v>101</v>
      </c>
      <c r="L10" s="39">
        <v>84</v>
      </c>
      <c r="M10" s="95">
        <f t="shared" si="7"/>
        <v>0.83168316831683164</v>
      </c>
      <c r="N10" s="39">
        <v>662</v>
      </c>
      <c r="O10" s="39">
        <v>526</v>
      </c>
      <c r="P10" s="95">
        <f t="shared" si="8"/>
        <v>0.79456193353474325</v>
      </c>
      <c r="Q10" s="90">
        <f t="shared" si="0"/>
        <v>763</v>
      </c>
      <c r="R10" s="90">
        <f t="shared" si="1"/>
        <v>610</v>
      </c>
      <c r="S10" s="89">
        <f t="shared" si="9"/>
        <v>0.79947575360419398</v>
      </c>
      <c r="T10" s="39">
        <v>1836</v>
      </c>
      <c r="U10" s="39">
        <v>1664</v>
      </c>
      <c r="V10" s="87">
        <f t="shared" si="10"/>
        <v>0.90631808278867099</v>
      </c>
    </row>
  </sheetData>
  <mergeCells count="4">
    <mergeCell ref="B2:C2"/>
    <mergeCell ref="E2:F2"/>
    <mergeCell ref="K2:L2"/>
    <mergeCell ref="N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workbookViewId="0">
      <selection activeCell="L6" sqref="L6"/>
    </sheetView>
  </sheetViews>
  <sheetFormatPr defaultRowHeight="14.5" x14ac:dyDescent="0.35"/>
  <cols>
    <col min="1" max="1" width="12.54296875" bestFit="1" customWidth="1"/>
    <col min="6" max="6" width="12.54296875" bestFit="1" customWidth="1"/>
    <col min="7" max="10" width="8.7265625" style="102"/>
  </cols>
  <sheetData>
    <row r="1" spans="1:10" s="77" customFormat="1" ht="29" x14ac:dyDescent="0.35">
      <c r="A1" s="98" t="s">
        <v>155</v>
      </c>
      <c r="B1" s="97" t="s">
        <v>233</v>
      </c>
      <c r="C1" s="13" t="s">
        <v>234</v>
      </c>
      <c r="D1" s="13" t="s">
        <v>235</v>
      </c>
      <c r="F1" s="96" t="s">
        <v>155</v>
      </c>
      <c r="G1" s="27" t="s">
        <v>227</v>
      </c>
      <c r="H1" s="27" t="s">
        <v>228</v>
      </c>
      <c r="I1" s="27" t="s">
        <v>229</v>
      </c>
      <c r="J1" s="27" t="s">
        <v>150</v>
      </c>
    </row>
    <row r="2" spans="1:10" ht="14.5" customHeight="1" x14ac:dyDescent="0.35">
      <c r="A2" s="99" t="s">
        <v>230</v>
      </c>
      <c r="B2" s="100">
        <v>134</v>
      </c>
      <c r="C2" s="100">
        <v>2</v>
      </c>
      <c r="D2" s="100">
        <v>2</v>
      </c>
      <c r="F2" s="103" t="s">
        <v>230</v>
      </c>
      <c r="G2" s="104">
        <v>2</v>
      </c>
      <c r="H2" s="104">
        <v>98</v>
      </c>
      <c r="I2" s="104">
        <v>34</v>
      </c>
      <c r="J2" s="104">
        <v>134</v>
      </c>
    </row>
    <row r="3" spans="1:10" ht="14.5" customHeight="1" x14ac:dyDescent="0.35">
      <c r="A3" s="99" t="s">
        <v>160</v>
      </c>
      <c r="B3" s="100">
        <v>440</v>
      </c>
      <c r="C3" s="100">
        <v>229</v>
      </c>
      <c r="D3" s="100">
        <v>40</v>
      </c>
      <c r="F3" s="103" t="s">
        <v>160</v>
      </c>
      <c r="G3" s="104">
        <v>19</v>
      </c>
      <c r="H3" s="104">
        <v>217</v>
      </c>
      <c r="I3" s="104">
        <v>204</v>
      </c>
      <c r="J3" s="104">
        <v>440</v>
      </c>
    </row>
    <row r="4" spans="1:10" ht="14.5" customHeight="1" x14ac:dyDescent="0.35">
      <c r="A4" s="99" t="s">
        <v>161</v>
      </c>
      <c r="B4" s="100">
        <v>454</v>
      </c>
      <c r="C4" s="100">
        <v>133</v>
      </c>
      <c r="D4" s="100">
        <v>38</v>
      </c>
      <c r="F4" s="103" t="s">
        <v>161</v>
      </c>
      <c r="G4" s="104">
        <v>46</v>
      </c>
      <c r="H4" s="104">
        <v>229</v>
      </c>
      <c r="I4" s="104">
        <v>179</v>
      </c>
      <c r="J4" s="104">
        <v>454</v>
      </c>
    </row>
    <row r="5" spans="1:10" ht="14.5" customHeight="1" x14ac:dyDescent="0.35">
      <c r="A5" s="99" t="s">
        <v>162</v>
      </c>
      <c r="B5" s="100">
        <v>746</v>
      </c>
      <c r="C5" s="100">
        <v>213</v>
      </c>
      <c r="D5" s="100">
        <v>14</v>
      </c>
      <c r="F5" s="103" t="s">
        <v>162</v>
      </c>
      <c r="G5" s="104">
        <v>47</v>
      </c>
      <c r="H5" s="104">
        <v>446</v>
      </c>
      <c r="I5" s="104">
        <v>253</v>
      </c>
      <c r="J5" s="104">
        <v>746</v>
      </c>
    </row>
    <row r="6" spans="1:10" ht="14.5" customHeight="1" x14ac:dyDescent="0.35">
      <c r="A6" s="99" t="s">
        <v>59</v>
      </c>
      <c r="B6" s="100">
        <v>700</v>
      </c>
      <c r="C6" s="100">
        <v>447</v>
      </c>
      <c r="D6" s="100">
        <v>109</v>
      </c>
      <c r="F6" s="103" t="s">
        <v>59</v>
      </c>
      <c r="G6" s="104">
        <v>29</v>
      </c>
      <c r="H6" s="104">
        <v>408</v>
      </c>
      <c r="I6" s="104">
        <v>263</v>
      </c>
      <c r="J6" s="104">
        <v>700</v>
      </c>
    </row>
    <row r="7" spans="1:10" ht="14.5" customHeight="1" x14ac:dyDescent="0.35">
      <c r="A7" s="99" t="s">
        <v>163</v>
      </c>
      <c r="B7" s="100">
        <v>260</v>
      </c>
      <c r="C7" s="100">
        <v>188</v>
      </c>
      <c r="D7" s="100">
        <v>45</v>
      </c>
      <c r="F7" s="103" t="s">
        <v>163</v>
      </c>
      <c r="G7" s="104">
        <v>30</v>
      </c>
      <c r="H7" s="104">
        <v>157</v>
      </c>
      <c r="I7" s="104">
        <v>73</v>
      </c>
      <c r="J7" s="104">
        <v>260</v>
      </c>
    </row>
    <row r="8" spans="1:10" ht="14.5" customHeight="1" x14ac:dyDescent="0.35">
      <c r="A8" s="99" t="s">
        <v>150</v>
      </c>
      <c r="B8" s="101">
        <f>SUM(B2:B7)</f>
        <v>2734</v>
      </c>
      <c r="C8" s="101">
        <f>SUM(C2:C7)</f>
        <v>1212</v>
      </c>
      <c r="D8" s="101">
        <f>SUM(D2:D7)</f>
        <v>248</v>
      </c>
      <c r="F8" s="105" t="s">
        <v>150</v>
      </c>
      <c r="G8" s="106">
        <v>173</v>
      </c>
      <c r="H8" s="106">
        <v>1555</v>
      </c>
      <c r="I8" s="106">
        <v>1006</v>
      </c>
      <c r="J8" s="106">
        <v>2734</v>
      </c>
    </row>
    <row r="11" spans="1:10" ht="29" x14ac:dyDescent="0.35">
      <c r="A11" s="96" t="s">
        <v>155</v>
      </c>
      <c r="B11" s="27" t="s">
        <v>277</v>
      </c>
      <c r="C11" s="27" t="s">
        <v>278</v>
      </c>
      <c r="D11" s="20"/>
      <c r="F11" s="96"/>
      <c r="G11" s="27" t="s">
        <v>227</v>
      </c>
      <c r="H11" s="27"/>
    </row>
    <row r="12" spans="1:10" ht="58" x14ac:dyDescent="0.35">
      <c r="A12" s="32" t="s">
        <v>230</v>
      </c>
      <c r="B12" s="100">
        <v>2</v>
      </c>
      <c r="C12" s="100"/>
      <c r="D12" s="15">
        <f>C12/B12</f>
        <v>0</v>
      </c>
      <c r="F12" s="96" t="s">
        <v>155</v>
      </c>
      <c r="G12" s="27" t="s">
        <v>231</v>
      </c>
      <c r="H12" s="27" t="s">
        <v>232</v>
      </c>
    </row>
    <row r="13" spans="1:10" x14ac:dyDescent="0.35">
      <c r="A13" s="32" t="s">
        <v>160</v>
      </c>
      <c r="B13" s="100">
        <v>19</v>
      </c>
      <c r="C13" s="100">
        <v>17</v>
      </c>
      <c r="D13" s="15">
        <f t="shared" ref="D13:D18" si="0">C13/B13</f>
        <v>0.89473684210526316</v>
      </c>
      <c r="F13" s="108" t="s">
        <v>230</v>
      </c>
      <c r="G13" s="104">
        <v>2</v>
      </c>
      <c r="H13" s="104"/>
    </row>
    <row r="14" spans="1:10" x14ac:dyDescent="0.35">
      <c r="A14" s="32" t="s">
        <v>161</v>
      </c>
      <c r="B14" s="100">
        <v>46</v>
      </c>
      <c r="C14" s="100">
        <v>21</v>
      </c>
      <c r="D14" s="15">
        <f t="shared" si="0"/>
        <v>0.45652173913043476</v>
      </c>
      <c r="F14" s="108" t="s">
        <v>160</v>
      </c>
      <c r="G14" s="104">
        <v>19</v>
      </c>
      <c r="H14" s="104">
        <v>4</v>
      </c>
    </row>
    <row r="15" spans="1:10" x14ac:dyDescent="0.35">
      <c r="A15" s="32" t="s">
        <v>162</v>
      </c>
      <c r="B15" s="100">
        <v>47</v>
      </c>
      <c r="C15" s="100">
        <v>44</v>
      </c>
      <c r="D15" s="15">
        <f t="shared" si="0"/>
        <v>0.93617021276595747</v>
      </c>
      <c r="F15" s="108" t="s">
        <v>161</v>
      </c>
      <c r="G15" s="104">
        <v>46</v>
      </c>
      <c r="H15" s="104">
        <v>5</v>
      </c>
    </row>
    <row r="16" spans="1:10" x14ac:dyDescent="0.35">
      <c r="A16" s="32" t="s">
        <v>59</v>
      </c>
      <c r="B16" s="100">
        <v>29</v>
      </c>
      <c r="C16" s="100">
        <v>29</v>
      </c>
      <c r="D16" s="15">
        <f t="shared" si="0"/>
        <v>1</v>
      </c>
      <c r="F16" s="108" t="s">
        <v>162</v>
      </c>
      <c r="G16" s="104">
        <v>47</v>
      </c>
      <c r="H16" s="104"/>
    </row>
    <row r="17" spans="1:8" x14ac:dyDescent="0.35">
      <c r="A17" s="32" t="s">
        <v>163</v>
      </c>
      <c r="B17" s="100">
        <v>30</v>
      </c>
      <c r="C17" s="100">
        <v>30</v>
      </c>
      <c r="D17" s="15">
        <f t="shared" si="0"/>
        <v>1</v>
      </c>
      <c r="F17" s="108" t="s">
        <v>59</v>
      </c>
      <c r="G17" s="104">
        <v>29</v>
      </c>
      <c r="H17" s="104">
        <v>3</v>
      </c>
    </row>
    <row r="18" spans="1:8" x14ac:dyDescent="0.35">
      <c r="A18" s="31" t="s">
        <v>150</v>
      </c>
      <c r="B18" s="107">
        <v>173</v>
      </c>
      <c r="C18" s="107">
        <v>141</v>
      </c>
      <c r="D18" s="15">
        <f t="shared" si="0"/>
        <v>0.81502890173410403</v>
      </c>
      <c r="F18" s="108" t="s">
        <v>163</v>
      </c>
      <c r="G18" s="104">
        <v>30</v>
      </c>
      <c r="H18" s="104">
        <v>4</v>
      </c>
    </row>
    <row r="19" spans="1:8" x14ac:dyDescent="0.35">
      <c r="F19" s="75" t="s">
        <v>150</v>
      </c>
      <c r="G19" s="106">
        <v>173</v>
      </c>
      <c r="H19" s="106">
        <f>SUM(H13:H18)</f>
        <v>16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0"/>
  <sheetViews>
    <sheetView workbookViewId="0">
      <selection activeCell="L20" sqref="L20"/>
    </sheetView>
  </sheetViews>
  <sheetFormatPr defaultRowHeight="14.5" x14ac:dyDescent="0.35"/>
  <sheetData>
    <row r="1" spans="1:19" x14ac:dyDescent="0.35">
      <c r="A1" s="109"/>
      <c r="B1" s="109" t="s">
        <v>236</v>
      </c>
      <c r="C1" s="109" t="s">
        <v>237</v>
      </c>
      <c r="D1" s="109" t="s">
        <v>238</v>
      </c>
      <c r="E1" s="109" t="s">
        <v>239</v>
      </c>
      <c r="F1" s="109" t="s">
        <v>240</v>
      </c>
      <c r="G1" s="109" t="s">
        <v>241</v>
      </c>
      <c r="H1" s="109" t="s">
        <v>242</v>
      </c>
      <c r="I1" s="109" t="s">
        <v>243</v>
      </c>
      <c r="J1" s="109" t="s">
        <v>244</v>
      </c>
      <c r="K1" s="109" t="s">
        <v>245</v>
      </c>
      <c r="L1" s="109" t="s">
        <v>246</v>
      </c>
      <c r="M1" s="109" t="s">
        <v>247</v>
      </c>
      <c r="N1" s="109" t="s">
        <v>236</v>
      </c>
      <c r="O1" s="109" t="s">
        <v>237</v>
      </c>
      <c r="P1" s="109" t="s">
        <v>238</v>
      </c>
      <c r="Q1" s="109" t="s">
        <v>197</v>
      </c>
      <c r="R1" s="109"/>
    </row>
    <row r="2" spans="1:19" x14ac:dyDescent="0.35">
      <c r="A2" s="110" t="s">
        <v>43</v>
      </c>
      <c r="B2" s="19">
        <v>0</v>
      </c>
      <c r="C2" s="19">
        <v>0</v>
      </c>
      <c r="D2" s="19">
        <v>0</v>
      </c>
      <c r="E2" s="20"/>
      <c r="F2" s="20"/>
      <c r="G2" s="20"/>
      <c r="H2" s="20"/>
      <c r="I2" s="20"/>
      <c r="J2" s="20"/>
      <c r="K2" s="20"/>
      <c r="L2" s="20"/>
      <c r="M2" s="111">
        <v>0</v>
      </c>
      <c r="N2" s="111"/>
      <c r="O2" s="111"/>
      <c r="P2" s="111"/>
      <c r="Q2" s="21">
        <f>SUM(B2:P2)</f>
        <v>0</v>
      </c>
      <c r="R2" s="21"/>
    </row>
    <row r="3" spans="1:19" x14ac:dyDescent="0.35">
      <c r="A3" s="110" t="s">
        <v>34</v>
      </c>
      <c r="B3" s="19">
        <v>52647</v>
      </c>
      <c r="C3" s="19">
        <v>3745</v>
      </c>
      <c r="D3" s="19">
        <v>19995</v>
      </c>
      <c r="E3" s="20"/>
      <c r="F3" s="20"/>
      <c r="G3" s="20"/>
      <c r="H3" s="20">
        <v>25364</v>
      </c>
      <c r="I3" s="20">
        <v>32278</v>
      </c>
      <c r="J3" s="20">
        <v>3330</v>
      </c>
      <c r="K3" s="20"/>
      <c r="L3" s="20"/>
      <c r="M3" s="111">
        <v>165230</v>
      </c>
      <c r="N3" s="111"/>
      <c r="O3" s="111"/>
      <c r="P3" s="111"/>
      <c r="Q3" s="21">
        <f t="shared" ref="Q3:Q7" si="0">SUM(B3:P3)</f>
        <v>302589</v>
      </c>
      <c r="R3" s="21"/>
    </row>
    <row r="4" spans="1:19" x14ac:dyDescent="0.35">
      <c r="A4" s="110" t="s">
        <v>78</v>
      </c>
      <c r="B4" s="19">
        <v>45600</v>
      </c>
      <c r="C4" s="22">
        <v>49255</v>
      </c>
      <c r="D4" s="19">
        <v>8130</v>
      </c>
      <c r="E4" s="20">
        <v>12200</v>
      </c>
      <c r="F4" s="20"/>
      <c r="G4" s="20">
        <v>1000</v>
      </c>
      <c r="H4" s="20">
        <v>37724</v>
      </c>
      <c r="I4" s="20">
        <v>104800</v>
      </c>
      <c r="J4" s="20">
        <v>79215</v>
      </c>
      <c r="K4" s="20">
        <v>9250</v>
      </c>
      <c r="L4" s="20">
        <v>1300</v>
      </c>
      <c r="M4" s="111">
        <v>21140</v>
      </c>
      <c r="N4" s="111"/>
      <c r="O4" s="111"/>
      <c r="P4" s="111"/>
      <c r="Q4" s="21">
        <f t="shared" si="0"/>
        <v>369614</v>
      </c>
      <c r="R4" s="21"/>
    </row>
    <row r="5" spans="1:19" x14ac:dyDescent="0.35">
      <c r="A5" s="110" t="s">
        <v>37</v>
      </c>
      <c r="B5" s="19">
        <v>0</v>
      </c>
      <c r="C5" s="19">
        <v>0</v>
      </c>
      <c r="D5" s="19">
        <v>0</v>
      </c>
      <c r="E5" s="20">
        <v>14354</v>
      </c>
      <c r="F5" s="20">
        <v>15634</v>
      </c>
      <c r="G5" s="20">
        <v>800</v>
      </c>
      <c r="H5" s="20">
        <v>1210</v>
      </c>
      <c r="I5" s="20">
        <v>6130</v>
      </c>
      <c r="J5" s="20">
        <v>36720</v>
      </c>
      <c r="K5" s="20">
        <v>16023</v>
      </c>
      <c r="L5" s="20">
        <v>27439</v>
      </c>
      <c r="M5" s="111">
        <v>2280</v>
      </c>
      <c r="N5" s="111"/>
      <c r="O5" s="111"/>
      <c r="P5" s="111"/>
      <c r="Q5" s="21">
        <f t="shared" si="0"/>
        <v>120590</v>
      </c>
      <c r="R5" s="21"/>
    </row>
    <row r="6" spans="1:19" x14ac:dyDescent="0.35">
      <c r="A6" s="110" t="s">
        <v>50</v>
      </c>
      <c r="B6" s="19">
        <v>32408</v>
      </c>
      <c r="C6" s="19">
        <v>50668</v>
      </c>
      <c r="D6" s="19">
        <v>16030</v>
      </c>
      <c r="E6" s="20"/>
      <c r="F6" s="20">
        <v>35600</v>
      </c>
      <c r="G6" s="20"/>
      <c r="H6" s="20">
        <v>14013</v>
      </c>
      <c r="I6" s="20">
        <v>23194</v>
      </c>
      <c r="J6" s="20">
        <v>28040</v>
      </c>
      <c r="K6" s="20">
        <v>14008</v>
      </c>
      <c r="L6" s="20">
        <v>0</v>
      </c>
      <c r="M6" s="111">
        <v>6269</v>
      </c>
      <c r="N6" s="111"/>
      <c r="O6" s="111"/>
      <c r="P6" s="111"/>
      <c r="Q6" s="21">
        <f t="shared" si="0"/>
        <v>220230</v>
      </c>
      <c r="R6" s="21"/>
    </row>
    <row r="7" spans="1:19" x14ac:dyDescent="0.35">
      <c r="A7" s="110" t="s">
        <v>29</v>
      </c>
      <c r="B7" s="19">
        <v>9220</v>
      </c>
      <c r="C7" s="19">
        <v>810</v>
      </c>
      <c r="D7" s="19">
        <v>27051</v>
      </c>
      <c r="E7" s="20">
        <v>29424</v>
      </c>
      <c r="F7" s="20">
        <v>880</v>
      </c>
      <c r="G7" s="20"/>
      <c r="H7" s="20">
        <v>25724</v>
      </c>
      <c r="I7" s="20">
        <v>6116</v>
      </c>
      <c r="J7" s="20">
        <v>36675</v>
      </c>
      <c r="K7" s="20">
        <v>1940</v>
      </c>
      <c r="L7" s="20">
        <v>6905</v>
      </c>
      <c r="M7" s="111">
        <v>3400</v>
      </c>
      <c r="N7" s="111"/>
      <c r="O7" s="111"/>
      <c r="P7" s="111"/>
      <c r="Q7" s="21">
        <f t="shared" si="0"/>
        <v>148145</v>
      </c>
      <c r="R7" s="21"/>
    </row>
    <row r="8" spans="1:19" x14ac:dyDescent="0.35">
      <c r="A8" s="112" t="s">
        <v>150</v>
      </c>
      <c r="B8" s="21">
        <f>SUM(B2:B7)</f>
        <v>139875</v>
      </c>
      <c r="C8" s="21">
        <f t="shared" ref="C8:D8" si="1">SUM(C2:C7)</f>
        <v>104478</v>
      </c>
      <c r="D8" s="21">
        <f t="shared" si="1"/>
        <v>71206</v>
      </c>
      <c r="E8" s="21">
        <f>SUM(E2:E7)</f>
        <v>55978</v>
      </c>
      <c r="F8" s="21">
        <f t="shared" ref="F8:P8" si="2">SUM(F2:F7)</f>
        <v>52114</v>
      </c>
      <c r="G8" s="21">
        <f t="shared" si="2"/>
        <v>1800</v>
      </c>
      <c r="H8" s="21">
        <f t="shared" si="2"/>
        <v>104035</v>
      </c>
      <c r="I8" s="21">
        <f t="shared" si="2"/>
        <v>172518</v>
      </c>
      <c r="J8" s="21">
        <f t="shared" si="2"/>
        <v>183980</v>
      </c>
      <c r="K8" s="21">
        <f t="shared" si="2"/>
        <v>41221</v>
      </c>
      <c r="L8" s="21">
        <f t="shared" si="2"/>
        <v>35644</v>
      </c>
      <c r="M8" s="21">
        <f t="shared" si="2"/>
        <v>198319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>SUM(Q2:Q7)</f>
        <v>1161168</v>
      </c>
      <c r="R8" s="113">
        <f>Q8/100000</f>
        <v>11.61168</v>
      </c>
    </row>
    <row r="9" spans="1:19" x14ac:dyDescent="0.35">
      <c r="A9" s="113"/>
      <c r="B9" s="113"/>
      <c r="C9" s="113"/>
      <c r="D9" s="113"/>
      <c r="E9" s="113"/>
      <c r="F9" s="114"/>
      <c r="G9" s="113"/>
      <c r="H9" s="113"/>
      <c r="I9" s="113"/>
      <c r="J9" s="113"/>
      <c r="K9" s="113"/>
      <c r="L9" s="113"/>
      <c r="M9" s="113"/>
      <c r="N9" s="113"/>
      <c r="O9" s="113"/>
    </row>
    <row r="10" spans="1:19" x14ac:dyDescent="0.35">
      <c r="A10" s="113"/>
      <c r="B10" s="113"/>
      <c r="C10" s="113"/>
      <c r="D10" s="113"/>
      <c r="E10" s="113"/>
      <c r="F10" s="114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19" x14ac:dyDescent="0.35">
      <c r="D11" t="s">
        <v>248</v>
      </c>
      <c r="E11" s="115">
        <v>0.1</v>
      </c>
      <c r="F11" s="116">
        <v>2</v>
      </c>
      <c r="G11" s="22">
        <f>E11*F11</f>
        <v>0.2</v>
      </c>
      <c r="H11" s="22">
        <v>3</v>
      </c>
      <c r="I11" s="22">
        <f>G11*H11</f>
        <v>0.60000000000000009</v>
      </c>
    </row>
    <row r="12" spans="1:19" x14ac:dyDescent="0.35">
      <c r="D12" t="s">
        <v>167</v>
      </c>
      <c r="E12" s="115">
        <v>0.22</v>
      </c>
      <c r="F12" s="115">
        <v>19</v>
      </c>
      <c r="G12" s="22">
        <f>E12*F12</f>
        <v>4.18</v>
      </c>
      <c r="H12" s="22">
        <v>12</v>
      </c>
      <c r="I12" s="22">
        <f>G12*H12</f>
        <v>50.16</v>
      </c>
    </row>
    <row r="13" spans="1:19" x14ac:dyDescent="0.35">
      <c r="C13" s="22"/>
      <c r="D13" t="s">
        <v>249</v>
      </c>
      <c r="E13" s="115">
        <v>0.1</v>
      </c>
      <c r="F13" s="22">
        <v>3</v>
      </c>
      <c r="G13" s="22">
        <f>E13*F13</f>
        <v>0.30000000000000004</v>
      </c>
      <c r="H13" s="22">
        <v>1</v>
      </c>
      <c r="I13" s="22">
        <f>G13*H13</f>
        <v>0.30000000000000004</v>
      </c>
    </row>
    <row r="14" spans="1:19" ht="43.5" x14ac:dyDescent="0.35">
      <c r="A14" s="117" t="s">
        <v>250</v>
      </c>
      <c r="B14" s="118" t="s">
        <v>251</v>
      </c>
      <c r="C14" s="118" t="s">
        <v>252</v>
      </c>
      <c r="D14" s="118" t="s">
        <v>253</v>
      </c>
      <c r="E14" s="118" t="s">
        <v>254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35">
      <c r="A15" s="1" t="s">
        <v>255</v>
      </c>
      <c r="B15" s="19"/>
      <c r="C15" s="19">
        <v>4</v>
      </c>
      <c r="D15" s="119">
        <v>0.26</v>
      </c>
      <c r="E15" s="120">
        <f>C15-D15</f>
        <v>3.74</v>
      </c>
      <c r="F15" s="29">
        <f t="shared" ref="F15:F19" si="3">D15/C15</f>
        <v>6.5000000000000002E-2</v>
      </c>
    </row>
    <row r="16" spans="1:19" x14ac:dyDescent="0.35">
      <c r="A16" s="1" t="s">
        <v>167</v>
      </c>
      <c r="B16" s="19">
        <v>21</v>
      </c>
      <c r="C16" s="19">
        <v>59.22</v>
      </c>
      <c r="D16" s="119">
        <f>I12</f>
        <v>50.16</v>
      </c>
      <c r="E16" s="120">
        <f t="shared" ref="E16:E19" si="4">C16-D16</f>
        <v>9.0600000000000023</v>
      </c>
      <c r="F16" s="29">
        <f t="shared" si="3"/>
        <v>0.84701114488348528</v>
      </c>
    </row>
    <row r="17" spans="1:6" x14ac:dyDescent="0.35">
      <c r="A17" s="1" t="s">
        <v>256</v>
      </c>
      <c r="B17" s="19"/>
      <c r="C17" s="19">
        <v>8</v>
      </c>
      <c r="D17" s="119">
        <f>R8</f>
        <v>11.61168</v>
      </c>
      <c r="E17" s="120">
        <f t="shared" si="4"/>
        <v>-3.6116799999999998</v>
      </c>
      <c r="F17" s="29">
        <f t="shared" si="3"/>
        <v>1.45146</v>
      </c>
    </row>
    <row r="18" spans="1:6" x14ac:dyDescent="0.35">
      <c r="A18" s="1" t="s">
        <v>249</v>
      </c>
      <c r="B18" s="19"/>
      <c r="C18" s="19">
        <v>3</v>
      </c>
      <c r="D18" s="119">
        <f>I13</f>
        <v>0.30000000000000004</v>
      </c>
      <c r="E18" s="120">
        <f t="shared" si="4"/>
        <v>2.7</v>
      </c>
      <c r="F18" s="29">
        <f t="shared" si="3"/>
        <v>0.10000000000000002</v>
      </c>
    </row>
    <row r="19" spans="1:6" x14ac:dyDescent="0.35">
      <c r="A19" s="121" t="s">
        <v>248</v>
      </c>
      <c r="B19" s="1"/>
      <c r="C19" s="19">
        <v>0</v>
      </c>
      <c r="D19" s="119">
        <f>I11</f>
        <v>0.60000000000000009</v>
      </c>
      <c r="E19" s="120">
        <f t="shared" si="4"/>
        <v>-0.60000000000000009</v>
      </c>
      <c r="F19" s="29" t="e">
        <f t="shared" si="3"/>
        <v>#DIV/0!</v>
      </c>
    </row>
    <row r="20" spans="1:6" x14ac:dyDescent="0.35">
      <c r="A20" s="1" t="s">
        <v>197</v>
      </c>
      <c r="B20" s="1"/>
      <c r="C20" s="122">
        <f>SUM(C15:C19)</f>
        <v>74.22</v>
      </c>
      <c r="D20" s="122">
        <f>SUM(D15:D19)</f>
        <v>62.931679999999993</v>
      </c>
      <c r="E20" s="123">
        <f>SUM(E15:E19)</f>
        <v>11.288320000000004</v>
      </c>
      <c r="F20" s="29">
        <f>D20/C20</f>
        <v>0.84790730261385061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"/>
  <sheetViews>
    <sheetView workbookViewId="0">
      <selection activeCell="P17" sqref="P17"/>
    </sheetView>
  </sheetViews>
  <sheetFormatPr defaultRowHeight="14.5" x14ac:dyDescent="0.35"/>
  <cols>
    <col min="1" max="1" width="17.453125" bestFit="1" customWidth="1"/>
    <col min="6" max="7" width="0" hidden="1" customWidth="1"/>
    <col min="10" max="11" width="0" hidden="1" customWidth="1"/>
  </cols>
  <sheetData>
    <row r="1" spans="1:15" x14ac:dyDescent="0.35">
      <c r="A1" s="43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1"/>
      <c r="B2" s="143" t="s">
        <v>157</v>
      </c>
      <c r="C2" s="143"/>
      <c r="D2" s="143"/>
      <c r="E2" s="143"/>
      <c r="F2" s="143"/>
      <c r="G2" s="143"/>
      <c r="H2" s="144" t="s">
        <v>158</v>
      </c>
      <c r="I2" s="144"/>
      <c r="J2" s="144"/>
      <c r="K2" s="144"/>
      <c r="L2" s="144"/>
      <c r="M2" s="144"/>
      <c r="N2" s="145" t="s">
        <v>197</v>
      </c>
      <c r="O2" s="145"/>
    </row>
    <row r="3" spans="1:15" ht="29" x14ac:dyDescent="0.35">
      <c r="A3" s="17" t="s">
        <v>198</v>
      </c>
      <c r="B3" s="124" t="s">
        <v>199</v>
      </c>
      <c r="C3" s="124" t="s">
        <v>200</v>
      </c>
      <c r="D3" s="124" t="s">
        <v>201</v>
      </c>
      <c r="E3" s="124" t="s">
        <v>200</v>
      </c>
      <c r="F3" s="124" t="s">
        <v>202</v>
      </c>
      <c r="G3" s="124" t="s">
        <v>200</v>
      </c>
      <c r="H3" s="91" t="s">
        <v>199</v>
      </c>
      <c r="I3" s="91" t="s">
        <v>200</v>
      </c>
      <c r="J3" s="91" t="s">
        <v>201</v>
      </c>
      <c r="K3" s="91" t="s">
        <v>200</v>
      </c>
      <c r="L3" s="91" t="s">
        <v>202</v>
      </c>
      <c r="M3" s="91" t="s">
        <v>200</v>
      </c>
      <c r="N3" s="21" t="s">
        <v>157</v>
      </c>
      <c r="O3" s="21" t="s">
        <v>158</v>
      </c>
    </row>
    <row r="4" spans="1:15" x14ac:dyDescent="0.35">
      <c r="A4" s="44" t="s">
        <v>203</v>
      </c>
      <c r="B4" s="23"/>
      <c r="C4" s="19"/>
      <c r="D4" s="23"/>
      <c r="E4" s="19"/>
      <c r="F4" s="23"/>
      <c r="G4" s="19"/>
      <c r="H4" s="23"/>
      <c r="I4" s="19"/>
      <c r="J4" s="23"/>
      <c r="K4" s="19"/>
      <c r="L4" s="23"/>
      <c r="M4" s="19"/>
      <c r="N4" s="21">
        <f t="shared" ref="N4:N9" si="0">C4+E4+G4</f>
        <v>0</v>
      </c>
      <c r="O4" s="21">
        <f t="shared" ref="O4:O9" si="1">I4+K4+M4</f>
        <v>0</v>
      </c>
    </row>
    <row r="5" spans="1:15" x14ac:dyDescent="0.35">
      <c r="A5" s="44" t="s">
        <v>204</v>
      </c>
      <c r="B5" s="23"/>
      <c r="C5" s="19"/>
      <c r="D5" s="23"/>
      <c r="E5" s="19"/>
      <c r="F5" s="23"/>
      <c r="G5" s="19"/>
      <c r="H5" s="23">
        <v>286</v>
      </c>
      <c r="I5" s="19">
        <v>1</v>
      </c>
      <c r="J5" s="23"/>
      <c r="K5" s="19"/>
      <c r="L5" s="23"/>
      <c r="M5" s="19"/>
      <c r="N5" s="21">
        <f t="shared" si="0"/>
        <v>0</v>
      </c>
      <c r="O5" s="21">
        <f t="shared" si="1"/>
        <v>1</v>
      </c>
    </row>
    <row r="6" spans="1:15" x14ac:dyDescent="0.35">
      <c r="A6" s="44" t="s">
        <v>205</v>
      </c>
      <c r="B6" s="23"/>
      <c r="C6" s="19"/>
      <c r="D6" s="45"/>
      <c r="E6" s="19"/>
      <c r="F6" s="45"/>
      <c r="G6" s="19"/>
      <c r="H6" s="45">
        <v>144</v>
      </c>
      <c r="I6" s="19">
        <v>1</v>
      </c>
      <c r="J6" s="45"/>
      <c r="K6" s="19"/>
      <c r="L6" s="45" t="s">
        <v>11</v>
      </c>
      <c r="M6" s="19">
        <v>1</v>
      </c>
      <c r="N6" s="21">
        <f t="shared" si="0"/>
        <v>0</v>
      </c>
      <c r="O6" s="21">
        <f t="shared" si="1"/>
        <v>2</v>
      </c>
    </row>
    <row r="7" spans="1:15" x14ac:dyDescent="0.35">
      <c r="A7" s="44" t="s">
        <v>206</v>
      </c>
      <c r="B7" s="23" t="s">
        <v>63</v>
      </c>
      <c r="C7" s="19">
        <v>1</v>
      </c>
      <c r="D7" s="23"/>
      <c r="E7" s="19"/>
      <c r="F7" s="23"/>
      <c r="G7" s="19"/>
      <c r="H7" s="23" t="s">
        <v>63</v>
      </c>
      <c r="I7" s="19">
        <v>1</v>
      </c>
      <c r="J7" s="23"/>
      <c r="K7" s="19"/>
      <c r="L7" s="23"/>
      <c r="M7" s="19"/>
      <c r="N7" s="21">
        <f t="shared" si="0"/>
        <v>1</v>
      </c>
      <c r="O7" s="21">
        <f t="shared" si="1"/>
        <v>1</v>
      </c>
    </row>
    <row r="8" spans="1:15" x14ac:dyDescent="0.35">
      <c r="A8" s="44" t="s">
        <v>208</v>
      </c>
      <c r="B8" s="23"/>
      <c r="C8" s="19"/>
      <c r="D8" s="23"/>
      <c r="E8" s="19"/>
      <c r="F8" s="23"/>
      <c r="G8" s="19"/>
      <c r="H8" s="23" t="s">
        <v>7</v>
      </c>
      <c r="I8" s="19">
        <v>1</v>
      </c>
      <c r="J8" s="23"/>
      <c r="K8" s="19"/>
      <c r="L8" s="23"/>
      <c r="M8" s="19"/>
      <c r="N8" s="21">
        <f t="shared" si="0"/>
        <v>0</v>
      </c>
      <c r="O8" s="21">
        <f t="shared" si="1"/>
        <v>1</v>
      </c>
    </row>
    <row r="9" spans="1:15" x14ac:dyDescent="0.35">
      <c r="A9" s="44" t="s">
        <v>209</v>
      </c>
      <c r="B9" s="23">
        <v>285</v>
      </c>
      <c r="C9" s="19">
        <v>1</v>
      </c>
      <c r="D9" s="23" t="s">
        <v>207</v>
      </c>
      <c r="E9" s="19">
        <v>1</v>
      </c>
      <c r="F9" s="23"/>
      <c r="G9" s="19"/>
      <c r="H9" s="23"/>
      <c r="I9" s="19"/>
      <c r="J9" s="23"/>
      <c r="K9" s="19"/>
      <c r="L9" s="23"/>
      <c r="M9" s="19"/>
      <c r="N9" s="21">
        <f t="shared" si="0"/>
        <v>2</v>
      </c>
      <c r="O9" s="21">
        <f t="shared" si="1"/>
        <v>0</v>
      </c>
    </row>
    <row r="10" spans="1:15" x14ac:dyDescent="0.35">
      <c r="A10" s="1" t="s">
        <v>197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25">
        <f>SUM(N4:N9)</f>
        <v>3</v>
      </c>
      <c r="O10" s="125">
        <f>SUM(O4:O9)</f>
        <v>5</v>
      </c>
    </row>
  </sheetData>
  <mergeCells count="3">
    <mergeCell ref="B2:G2"/>
    <mergeCell ref="H2:M2"/>
    <mergeCell ref="N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workbookViewId="0">
      <selection activeCell="H17" sqref="H17"/>
    </sheetView>
  </sheetViews>
  <sheetFormatPr defaultRowHeight="14.5" x14ac:dyDescent="0.35"/>
  <cols>
    <col min="1" max="1" width="13.36328125" customWidth="1"/>
    <col min="2" max="6" width="19.453125" customWidth="1"/>
  </cols>
  <sheetData>
    <row r="1" spans="1:6" ht="15.5" x14ac:dyDescent="0.35">
      <c r="A1" s="126"/>
      <c r="B1" s="146" t="s">
        <v>257</v>
      </c>
      <c r="C1" s="146"/>
      <c r="D1" s="146"/>
      <c r="E1" s="146"/>
      <c r="F1" s="146"/>
    </row>
    <row r="2" spans="1:6" ht="41.5" customHeight="1" x14ac:dyDescent="0.35">
      <c r="A2" s="126" t="s">
        <v>213</v>
      </c>
      <c r="B2" s="126" t="s">
        <v>258</v>
      </c>
      <c r="C2" s="126" t="s">
        <v>259</v>
      </c>
      <c r="D2" s="127" t="s">
        <v>260</v>
      </c>
      <c r="E2" s="127" t="s">
        <v>259</v>
      </c>
      <c r="F2" s="127" t="s">
        <v>187</v>
      </c>
    </row>
    <row r="3" spans="1:6" s="7" customFormat="1" ht="15.5" customHeight="1" x14ac:dyDescent="0.35">
      <c r="A3" s="128" t="s">
        <v>261</v>
      </c>
      <c r="B3" s="32" t="s">
        <v>262</v>
      </c>
      <c r="C3" s="128" t="s">
        <v>263</v>
      </c>
      <c r="D3" s="128" t="s">
        <v>192</v>
      </c>
      <c r="E3" s="128" t="s">
        <v>264</v>
      </c>
      <c r="F3" s="128"/>
    </row>
    <row r="4" spans="1:6" s="7" customFormat="1" ht="15.5" customHeight="1" x14ac:dyDescent="0.35">
      <c r="A4" s="128" t="s">
        <v>265</v>
      </c>
      <c r="B4" s="129" t="s">
        <v>266</v>
      </c>
      <c r="C4" s="128" t="s">
        <v>263</v>
      </c>
      <c r="D4" s="128" t="s">
        <v>192</v>
      </c>
      <c r="E4" s="128" t="s">
        <v>264</v>
      </c>
      <c r="F4" s="128"/>
    </row>
    <row r="5" spans="1:6" s="7" customFormat="1" ht="15.5" customHeight="1" x14ac:dyDescent="0.35">
      <c r="A5" s="128" t="s">
        <v>238</v>
      </c>
      <c r="B5" s="32" t="s">
        <v>267</v>
      </c>
      <c r="C5" s="128" t="s">
        <v>263</v>
      </c>
      <c r="D5" s="128" t="s">
        <v>192</v>
      </c>
      <c r="E5" s="128" t="s">
        <v>263</v>
      </c>
      <c r="F5" s="128"/>
    </row>
    <row r="6" spans="1:6" s="7" customFormat="1" ht="15.5" customHeight="1" x14ac:dyDescent="0.35">
      <c r="A6" s="128" t="s">
        <v>239</v>
      </c>
      <c r="B6" s="129">
        <v>45030</v>
      </c>
      <c r="C6" s="128" t="s">
        <v>263</v>
      </c>
      <c r="D6" s="128" t="s">
        <v>189</v>
      </c>
      <c r="E6" s="128" t="s">
        <v>263</v>
      </c>
      <c r="F6" s="128"/>
    </row>
    <row r="7" spans="1:6" s="7" customFormat="1" ht="15.5" customHeight="1" x14ac:dyDescent="0.35">
      <c r="A7" s="128" t="s">
        <v>240</v>
      </c>
      <c r="B7" s="129" t="s">
        <v>268</v>
      </c>
      <c r="C7" s="128" t="s">
        <v>263</v>
      </c>
      <c r="D7" s="128" t="s">
        <v>192</v>
      </c>
      <c r="E7" s="128" t="s">
        <v>263</v>
      </c>
      <c r="F7" s="128"/>
    </row>
    <row r="8" spans="1:6" s="7" customFormat="1" ht="15.5" customHeight="1" x14ac:dyDescent="0.35">
      <c r="A8" s="128" t="s">
        <v>241</v>
      </c>
      <c r="B8" s="130">
        <v>45083</v>
      </c>
      <c r="C8" s="128" t="s">
        <v>264</v>
      </c>
      <c r="D8" s="128" t="s">
        <v>188</v>
      </c>
      <c r="E8" s="128" t="s">
        <v>264</v>
      </c>
      <c r="F8" s="128"/>
    </row>
    <row r="9" spans="1:6" s="7" customFormat="1" ht="15.5" customHeight="1" x14ac:dyDescent="0.35">
      <c r="A9" s="128" t="s">
        <v>242</v>
      </c>
      <c r="B9" s="130">
        <v>45084</v>
      </c>
      <c r="C9" s="128" t="s">
        <v>263</v>
      </c>
      <c r="D9" s="128" t="s">
        <v>192</v>
      </c>
      <c r="E9" s="128" t="s">
        <v>263</v>
      </c>
      <c r="F9" s="128"/>
    </row>
    <row r="10" spans="1:6" s="7" customFormat="1" ht="15.5" customHeight="1" x14ac:dyDescent="0.35">
      <c r="A10" s="128" t="s">
        <v>243</v>
      </c>
      <c r="B10" s="130">
        <v>45146</v>
      </c>
      <c r="C10" s="128" t="s">
        <v>263</v>
      </c>
      <c r="D10" s="128" t="s">
        <v>192</v>
      </c>
      <c r="E10" s="128" t="s">
        <v>263</v>
      </c>
      <c r="F10" s="128"/>
    </row>
    <row r="11" spans="1:6" s="7" customFormat="1" ht="15.5" customHeight="1" x14ac:dyDescent="0.35">
      <c r="A11" s="128" t="s">
        <v>244</v>
      </c>
      <c r="B11" s="32" t="s">
        <v>269</v>
      </c>
      <c r="C11" s="128" t="s">
        <v>263</v>
      </c>
      <c r="D11" s="128" t="s">
        <v>192</v>
      </c>
      <c r="E11" s="128" t="s">
        <v>263</v>
      </c>
      <c r="F11" s="128"/>
    </row>
    <row r="12" spans="1:6" s="7" customFormat="1" ht="15.5" customHeight="1" x14ac:dyDescent="0.35">
      <c r="A12" s="128" t="s">
        <v>245</v>
      </c>
      <c r="B12" s="130">
        <v>45056</v>
      </c>
      <c r="C12" s="128" t="s">
        <v>263</v>
      </c>
      <c r="D12" s="128" t="s">
        <v>192</v>
      </c>
      <c r="E12" s="128" t="s">
        <v>263</v>
      </c>
      <c r="F12" s="128" t="s">
        <v>270</v>
      </c>
    </row>
    <row r="13" spans="1:6" s="7" customFormat="1" ht="15.5" customHeight="1" x14ac:dyDescent="0.35">
      <c r="A13" s="128" t="s">
        <v>246</v>
      </c>
      <c r="B13" s="130" t="s">
        <v>126</v>
      </c>
      <c r="C13" s="128" t="s">
        <v>263</v>
      </c>
      <c r="D13" s="128" t="s">
        <v>192</v>
      </c>
      <c r="E13" s="128" t="s">
        <v>263</v>
      </c>
      <c r="F13" s="128" t="s">
        <v>271</v>
      </c>
    </row>
    <row r="14" spans="1:6" s="7" customFormat="1" ht="15.5" customHeight="1" x14ac:dyDescent="0.35">
      <c r="A14" s="128" t="s">
        <v>247</v>
      </c>
      <c r="B14" s="32"/>
      <c r="C14" s="128"/>
      <c r="D14" s="128"/>
      <c r="E14" s="128"/>
      <c r="F14" s="128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1.Sales sum</vt:lpstr>
      <vt:lpstr>2. a) TGT VS coll RCP</vt:lpstr>
      <vt:lpstr>2 b) Coll 120 Days</vt:lpstr>
      <vt:lpstr>3. SR %</vt:lpstr>
      <vt:lpstr>4 a, b OFD</vt:lpstr>
      <vt:lpstr>5. Activity Sum</vt:lpstr>
      <vt:lpstr>6 Bud adh Prd</vt:lpstr>
      <vt:lpstr>7 Retailer Crop show</vt:lpstr>
      <vt:lpstr>8 Monthly meeting</vt:lpstr>
      <vt:lpstr>9 NPD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Mis-21</dc:creator>
  <cp:lastModifiedBy>Pradeep Patil</cp:lastModifiedBy>
  <dcterms:created xsi:type="dcterms:W3CDTF">2024-01-03T04:26:33Z</dcterms:created>
  <dcterms:modified xsi:type="dcterms:W3CDTF">2024-01-08T14:27:34Z</dcterms:modified>
</cp:coreProperties>
</file>