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Atrangi\"/>
    </mc:Choice>
  </mc:AlternateContent>
  <xr:revisionPtr revIDLastSave="0" documentId="13_ncr:1_{189C37BA-3C45-4EA7-8038-3B8B6AC7B103}" xr6:coauthVersionLast="47" xr6:coauthVersionMax="47" xr10:uidLastSave="{00000000-0000-0000-0000-000000000000}"/>
  <bookViews>
    <workbookView xWindow="-110" yWindow="-110" windowWidth="19420" windowHeight="10420" firstSheet="4" activeTab="10" xr2:uid="{1B4866E2-3899-4CEE-8AFE-577EBDC9F238}"/>
  </bookViews>
  <sheets>
    <sheet name="S.NO.1" sheetId="1" r:id="rId1"/>
    <sheet name="S.NO.2" sheetId="2" r:id="rId2"/>
    <sheet name="S.NO. 3" sheetId="3" r:id="rId3"/>
    <sheet name="S.NO.4" sheetId="4" r:id="rId4"/>
    <sheet name="S.NO. 5" sheetId="5" r:id="rId5"/>
    <sheet name="S. NO. 6" sheetId="6" r:id="rId6"/>
    <sheet name="S.NO. 7" sheetId="7" r:id="rId7"/>
    <sheet name="Form B- SN 1" sheetId="8" r:id="rId8"/>
    <sheet name="Form B SN 2" sheetId="9" r:id="rId9"/>
    <sheet name="Form B SN 3" sheetId="10" r:id="rId10"/>
    <sheet name="Form B SN 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C24" i="1" l="1"/>
  <c r="E59" i="7" l="1"/>
  <c r="D59" i="7"/>
  <c r="C59" i="7"/>
  <c r="F58" i="7"/>
  <c r="F57" i="7"/>
  <c r="F56" i="7"/>
  <c r="E53" i="7"/>
  <c r="D53" i="7"/>
  <c r="C53" i="7"/>
  <c r="F52" i="7"/>
  <c r="F51" i="7"/>
  <c r="F50" i="7"/>
  <c r="E47" i="7"/>
  <c r="D47" i="7"/>
  <c r="C47" i="7"/>
  <c r="F46" i="7"/>
  <c r="F45" i="7"/>
  <c r="F44" i="7"/>
  <c r="D41" i="7"/>
  <c r="E41" i="7"/>
  <c r="C41" i="7"/>
  <c r="F39" i="7"/>
  <c r="F40" i="7"/>
  <c r="F38" i="7"/>
  <c r="E33" i="7"/>
  <c r="D33" i="7"/>
  <c r="C33" i="7"/>
  <c r="F32" i="7"/>
  <c r="F31" i="7"/>
  <c r="F30" i="7"/>
  <c r="F29" i="7"/>
  <c r="E26" i="7"/>
  <c r="C26" i="7"/>
  <c r="F25" i="7"/>
  <c r="F24" i="7"/>
  <c r="F23" i="7"/>
  <c r="F22" i="7"/>
  <c r="E19" i="7"/>
  <c r="D19" i="7"/>
  <c r="C19" i="7"/>
  <c r="F18" i="7"/>
  <c r="F17" i="7"/>
  <c r="F16" i="7"/>
  <c r="F15" i="7"/>
  <c r="D11" i="7"/>
  <c r="E11" i="7"/>
  <c r="C11" i="7"/>
  <c r="F8" i="7"/>
  <c r="F9" i="7"/>
  <c r="F10" i="7"/>
  <c r="F7" i="7"/>
  <c r="E5" i="6"/>
  <c r="D43" i="5"/>
  <c r="E43" i="5" s="1"/>
  <c r="F43" i="5" s="1"/>
  <c r="D42" i="5"/>
  <c r="E42" i="5" s="1"/>
  <c r="F42" i="5" s="1"/>
  <c r="H33" i="5"/>
  <c r="F33" i="5"/>
  <c r="E33" i="5"/>
  <c r="D33" i="5"/>
  <c r="G32" i="5"/>
  <c r="G31" i="5"/>
  <c r="G30" i="5"/>
  <c r="G29" i="5"/>
  <c r="H26" i="5"/>
  <c r="F26" i="5"/>
  <c r="E26" i="5"/>
  <c r="D26" i="5"/>
  <c r="G25" i="5"/>
  <c r="G24" i="5"/>
  <c r="G23" i="5"/>
  <c r="G22" i="5"/>
  <c r="H19" i="5"/>
  <c r="F19" i="5"/>
  <c r="E19" i="5"/>
  <c r="D19" i="5"/>
  <c r="G16" i="5"/>
  <c r="G15" i="5"/>
  <c r="G14" i="5"/>
  <c r="G13" i="5"/>
  <c r="H10" i="5"/>
  <c r="G4" i="5"/>
  <c r="G6" i="5"/>
  <c r="G7" i="5"/>
  <c r="G5" i="5"/>
  <c r="E10" i="5"/>
  <c r="F10" i="5"/>
  <c r="D10" i="5"/>
  <c r="C39" i="4"/>
  <c r="O11" i="4"/>
  <c r="O12" i="4"/>
  <c r="O13" i="4"/>
  <c r="O14" i="4"/>
  <c r="N11" i="4"/>
  <c r="N12" i="4"/>
  <c r="P12" i="4" s="1"/>
  <c r="N13" i="4"/>
  <c r="P13" i="4" s="1"/>
  <c r="N14" i="4"/>
  <c r="P14" i="4" s="1"/>
  <c r="N10" i="4"/>
  <c r="L11" i="4"/>
  <c r="L12" i="4"/>
  <c r="L13" i="4"/>
  <c r="L14" i="4"/>
  <c r="L10" i="4"/>
  <c r="K11" i="4"/>
  <c r="K12" i="4"/>
  <c r="K13" i="4"/>
  <c r="K14" i="4"/>
  <c r="K10" i="4"/>
  <c r="E20" i="4"/>
  <c r="G20" i="4"/>
  <c r="H20" i="4"/>
  <c r="D20" i="4"/>
  <c r="O10" i="4"/>
  <c r="M13" i="4"/>
  <c r="M15" i="4"/>
  <c r="M16" i="4"/>
  <c r="M17" i="4"/>
  <c r="M18" i="4"/>
  <c r="M19" i="4"/>
  <c r="I11" i="4"/>
  <c r="I12" i="4"/>
  <c r="I13" i="4"/>
  <c r="I14" i="4"/>
  <c r="I15" i="4"/>
  <c r="I16" i="4"/>
  <c r="I17" i="4"/>
  <c r="J17" i="4" s="1"/>
  <c r="I18" i="4"/>
  <c r="I19" i="4"/>
  <c r="I10" i="4"/>
  <c r="F11" i="4"/>
  <c r="F12" i="4"/>
  <c r="F13" i="4"/>
  <c r="F14" i="4"/>
  <c r="F15" i="4"/>
  <c r="J15" i="4" s="1"/>
  <c r="F16" i="4"/>
  <c r="F17" i="4"/>
  <c r="F19" i="4"/>
  <c r="F10" i="4"/>
  <c r="F41" i="7" l="1"/>
  <c r="Q13" i="4"/>
  <c r="M11" i="4"/>
  <c r="F59" i="7"/>
  <c r="F26" i="7"/>
  <c r="P11" i="4"/>
  <c r="F11" i="7"/>
  <c r="F53" i="7"/>
  <c r="F47" i="7"/>
  <c r="F19" i="7"/>
  <c r="F33" i="7"/>
  <c r="G10" i="5"/>
  <c r="I4" i="5" s="1"/>
  <c r="G26" i="5"/>
  <c r="I22" i="5" s="1"/>
  <c r="G33" i="5"/>
  <c r="I29" i="5" s="1"/>
  <c r="G19" i="5"/>
  <c r="I13" i="5" s="1"/>
  <c r="J16" i="4"/>
  <c r="J13" i="4"/>
  <c r="J19" i="4"/>
  <c r="J18" i="4"/>
  <c r="O20" i="4"/>
  <c r="P10" i="4"/>
  <c r="M12" i="4"/>
  <c r="Q12" i="4" s="1"/>
  <c r="N20" i="4"/>
  <c r="M14" i="4"/>
  <c r="Q14" i="4" s="1"/>
  <c r="L20" i="4"/>
  <c r="K20" i="4"/>
  <c r="M10" i="4"/>
  <c r="J14" i="4"/>
  <c r="I20" i="4"/>
  <c r="J12" i="4"/>
  <c r="F20" i="4"/>
  <c r="J11" i="4"/>
  <c r="J10" i="4"/>
  <c r="D13" i="3"/>
  <c r="E13" i="3"/>
  <c r="C13" i="3"/>
  <c r="F12" i="3"/>
  <c r="G12" i="3" s="1"/>
  <c r="F11" i="3"/>
  <c r="G11" i="3" s="1"/>
  <c r="D14" i="2"/>
  <c r="D13" i="2"/>
  <c r="C7" i="2"/>
  <c r="C8" i="2" s="1"/>
  <c r="D8" i="2" s="1"/>
  <c r="I6" i="2"/>
  <c r="I5" i="2"/>
  <c r="H7" i="2"/>
  <c r="D25" i="1"/>
  <c r="H25" i="1" s="1"/>
  <c r="C25" i="1"/>
  <c r="D24" i="1"/>
  <c r="G24" i="1"/>
  <c r="D21" i="1"/>
  <c r="C21" i="1"/>
  <c r="H20" i="1"/>
  <c r="G20" i="1"/>
  <c r="E20" i="1"/>
  <c r="H19" i="1"/>
  <c r="G19" i="1"/>
  <c r="E19" i="1"/>
  <c r="D16" i="1"/>
  <c r="C16" i="1"/>
  <c r="H15" i="1"/>
  <c r="G15" i="1"/>
  <c r="E15" i="1"/>
  <c r="H14" i="1"/>
  <c r="G14" i="1"/>
  <c r="E14" i="1"/>
  <c r="D11" i="1"/>
  <c r="C11" i="1"/>
  <c r="G10" i="1"/>
  <c r="E10" i="1"/>
  <c r="H9" i="1"/>
  <c r="G9" i="1"/>
  <c r="E9" i="1"/>
  <c r="H5" i="1"/>
  <c r="H4" i="1"/>
  <c r="G5" i="1"/>
  <c r="G4" i="1"/>
  <c r="E5" i="1"/>
  <c r="E4" i="1"/>
  <c r="D6" i="1"/>
  <c r="C6" i="1"/>
  <c r="Q11" i="4" l="1"/>
  <c r="I9" i="1"/>
  <c r="G6" i="1"/>
  <c r="F13" i="3"/>
  <c r="G13" i="3" s="1"/>
  <c r="I19" i="1"/>
  <c r="G21" i="1"/>
  <c r="E11" i="1"/>
  <c r="G11" i="1"/>
  <c r="H11" i="1"/>
  <c r="I5" i="1"/>
  <c r="P20" i="4"/>
  <c r="Q10" i="4"/>
  <c r="M20" i="4"/>
  <c r="J20" i="4"/>
  <c r="H14" i="2"/>
  <c r="I14" i="2"/>
  <c r="I7" i="2"/>
  <c r="H21" i="1"/>
  <c r="E21" i="1"/>
  <c r="E16" i="1"/>
  <c r="I14" i="1"/>
  <c r="H16" i="1"/>
  <c r="G16" i="1"/>
  <c r="E24" i="1"/>
  <c r="E6" i="1"/>
  <c r="I4" i="1"/>
  <c r="I6" i="1" s="1"/>
  <c r="D26" i="1"/>
  <c r="E25" i="1"/>
  <c r="C26" i="1"/>
  <c r="G25" i="1"/>
  <c r="G26" i="1" s="1"/>
  <c r="H24" i="1"/>
  <c r="H26" i="1" s="1"/>
  <c r="I20" i="1"/>
  <c r="I15" i="1"/>
  <c r="I10" i="1"/>
  <c r="I11" i="1" s="1"/>
  <c r="H6" i="1"/>
  <c r="J4" i="1" s="1"/>
  <c r="J19" i="1" l="1"/>
  <c r="I21" i="1"/>
  <c r="J9" i="1"/>
  <c r="Q20" i="4"/>
  <c r="J14" i="1"/>
  <c r="I16" i="1"/>
  <c r="I25" i="1"/>
  <c r="I24" i="1"/>
  <c r="E26" i="1"/>
  <c r="J24" i="1"/>
  <c r="I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sachi</author>
  </authors>
  <commentList>
    <comment ref="B14" authorId="0" shapeId="0" xr:uid="{D93FD355-4F9D-4039-B94B-B99AC560F425}">
      <text>
        <r>
          <rPr>
            <b/>
            <sz val="9"/>
            <color indexed="81"/>
            <rFont val="Tahoma"/>
            <family val="2"/>
          </rPr>
          <t>sachi:</t>
        </r>
        <r>
          <rPr>
            <sz val="9"/>
            <color indexed="81"/>
            <rFont val="Tahoma"/>
            <family val="2"/>
          </rPr>
          <t xml:space="preserve">
Please write the LY 2019-20 Outstanding in lac if more than 270 days</t>
        </r>
      </text>
    </comment>
    <comment ref="D14" authorId="0" shapeId="0" xr:uid="{BEA10228-4455-422D-8C62-B329E7CF7EED}">
      <text>
        <r>
          <rPr>
            <b/>
            <sz val="9"/>
            <color indexed="81"/>
            <rFont val="Tahoma"/>
            <family val="2"/>
          </rPr>
          <t>sachi:</t>
        </r>
        <r>
          <rPr>
            <sz val="9"/>
            <color indexed="81"/>
            <rFont val="Tahoma"/>
            <family val="2"/>
          </rPr>
          <t xml:space="preserve">
exapmle: we calculate the % on LY Business value Rs. 194.5 lacs</t>
        </r>
      </text>
    </comment>
  </commentList>
</comments>
</file>

<file path=xl/sharedStrings.xml><?xml version="1.0" encoding="utf-8"?>
<sst xmlns="http://schemas.openxmlformats.org/spreadsheetml/2006/main" count="614" uniqueCount="307">
  <si>
    <t>Achieve Sales Target in given territory</t>
  </si>
  <si>
    <t>Target</t>
  </si>
  <si>
    <t>Self Rating</t>
  </si>
  <si>
    <t>Score</t>
  </si>
  <si>
    <t>Quarter -1</t>
  </si>
  <si>
    <t>Paddy</t>
  </si>
  <si>
    <t>Maize</t>
  </si>
  <si>
    <t>Mazie</t>
  </si>
  <si>
    <t>Crop</t>
  </si>
  <si>
    <t xml:space="preserve"> </t>
  </si>
  <si>
    <t>Achivement %</t>
  </si>
  <si>
    <t>Achievement in %</t>
  </si>
  <si>
    <t>Sold Qty in MT</t>
  </si>
  <si>
    <t>Sales Target MT</t>
  </si>
  <si>
    <t>Sales Target in Lacs</t>
  </si>
  <si>
    <t>Achivement in Lacs</t>
  </si>
  <si>
    <t>Quarter -2</t>
  </si>
  <si>
    <t>Quarter -3</t>
  </si>
  <si>
    <t>Quarter -4</t>
  </si>
  <si>
    <t>Total</t>
  </si>
  <si>
    <t>Logic 1</t>
  </si>
  <si>
    <t>[Higher the achievement, higher the scoring till a limit]</t>
  </si>
  <si>
    <t>Achievement</t>
  </si>
  <si>
    <t>Rate calculation</t>
  </si>
  <si>
    <t>Annual ( Q1+ Q4)</t>
  </si>
  <si>
    <t>Ontime Collection</t>
  </si>
  <si>
    <t>Collection of ABS and CD</t>
  </si>
  <si>
    <t>Total collection in Lacs</t>
  </si>
  <si>
    <t>Under ABS</t>
  </si>
  <si>
    <t>Under CD</t>
  </si>
  <si>
    <t>ABS Details</t>
  </si>
  <si>
    <t>Amount in Lacs</t>
  </si>
  <si>
    <t>% of Collection under ABS &amp; CD</t>
  </si>
  <si>
    <t>Targated Collectable amount in Lacs</t>
  </si>
  <si>
    <t>A- Sub KRA</t>
  </si>
  <si>
    <t>B- Sub KRA</t>
  </si>
  <si>
    <t>Total Business Value in Lacs</t>
  </si>
  <si>
    <t>% of total business</t>
  </si>
  <si>
    <t>OS More than 180 days</t>
  </si>
  <si>
    <t>OS More than 270 days</t>
  </si>
  <si>
    <t>CD Details</t>
  </si>
  <si>
    <t>Booked Qty in MT</t>
  </si>
  <si>
    <t>Collectable Balance under CD</t>
  </si>
  <si>
    <t>Sales return</t>
  </si>
  <si>
    <t>Field crop OP</t>
  </si>
  <si>
    <t>Sales target in MT</t>
  </si>
  <si>
    <t>Sales Return in MT</t>
  </si>
  <si>
    <t>SR %</t>
  </si>
  <si>
    <t>Placement in MT</t>
  </si>
  <si>
    <t>Logic 6 (For Sales)</t>
  </si>
  <si>
    <t>[Need to be 150% weightage, and lower zero if&gt;30% return in FC]</t>
  </si>
  <si>
    <t>Sales Return</t>
  </si>
  <si>
    <t>Return &lt;= 10%</t>
  </si>
  <si>
    <t>Return between 10% to 15%</t>
  </si>
  <si>
    <t>Return between 15% to 20%</t>
  </si>
  <si>
    <t>Return between 20% to 25%</t>
  </si>
  <si>
    <t>Return more then 25%</t>
  </si>
  <si>
    <t>Field crop Hybrid:</t>
  </si>
  <si>
    <t>Channel Management:</t>
  </si>
  <si>
    <t>Target vs Achivement</t>
  </si>
  <si>
    <t>A- Sun KRA</t>
  </si>
  <si>
    <t>Top 25% parties in number, Focused product (territory and distributor specific) contribution in overall business. Seprate goal sheet has to be submitted.</t>
  </si>
  <si>
    <t>Total Number of Distrbutor</t>
  </si>
  <si>
    <t>25 % parties</t>
  </si>
  <si>
    <t>S.No</t>
  </si>
  <si>
    <t>Name of Party</t>
  </si>
  <si>
    <t>Sales plan in Lacs</t>
  </si>
  <si>
    <t>Sales plan in MT</t>
  </si>
  <si>
    <t>Totality in MT</t>
  </si>
  <si>
    <t>Achievement %</t>
  </si>
  <si>
    <t>Totality in Lacs</t>
  </si>
  <si>
    <t>Sold Qty in Lacs</t>
  </si>
  <si>
    <t>in Volume</t>
  </si>
  <si>
    <t>In Value</t>
  </si>
  <si>
    <t>Unnati:</t>
  </si>
  <si>
    <t>No. of New Retailer registration</t>
  </si>
  <si>
    <t>No. of Apps download</t>
  </si>
  <si>
    <t>C- Sub KRA</t>
  </si>
  <si>
    <t>Total Sold quantity in MT</t>
  </si>
  <si>
    <t>Scanning by Distributor</t>
  </si>
  <si>
    <t>Scanning by Retailers</t>
  </si>
  <si>
    <t>Total scanning (DRT+RET)</t>
  </si>
  <si>
    <t>Scanning percentage-</t>
  </si>
  <si>
    <t>Existing retailers</t>
  </si>
  <si>
    <t>No. of Retailers scanning( Existing+New)</t>
  </si>
  <si>
    <t>Success percentage</t>
  </si>
  <si>
    <t>Demand Generation</t>
  </si>
  <si>
    <t>FD</t>
  </si>
  <si>
    <t>FV</t>
  </si>
  <si>
    <t>MPD</t>
  </si>
  <si>
    <t>PSM</t>
  </si>
  <si>
    <t>JAN</t>
  </si>
  <si>
    <t>FEB</t>
  </si>
  <si>
    <t>MARCH</t>
  </si>
  <si>
    <t>No of Farmer covered by calling</t>
  </si>
  <si>
    <t>No of farmer covered by VNR Kushhaal kisan campaign</t>
  </si>
  <si>
    <t>Name of Activities</t>
  </si>
  <si>
    <t>Logic 5</t>
  </si>
  <si>
    <t>[Higher the achievement, Max is 100, Below 70% achievement, Zero]</t>
  </si>
  <si>
    <t>&lt; 70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</si>
  <si>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</si>
  <si>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</si>
  <si>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</si>
  <si>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</si>
  <si>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</si>
  <si>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</si>
  <si>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</si>
  <si>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</si>
  <si>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</si>
  <si>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How to calculate no of activites-</t>
  </si>
  <si>
    <t>No of Farmer covered by calling in a month</t>
  </si>
  <si>
    <t>MDO-</t>
  </si>
  <si>
    <t>No. of farmer covered  by telecalling per day</t>
  </si>
  <si>
    <t>No of farmers covered by VNR Kushhaal Kisan Campaign per day</t>
  </si>
  <si>
    <t>Farmer cover in month</t>
  </si>
  <si>
    <t>No of PSM calculate</t>
  </si>
  <si>
    <t>particulers</t>
  </si>
  <si>
    <t>no of farmer covered / day</t>
  </si>
  <si>
    <t>B- Sub KRA   (Existing Products)</t>
  </si>
  <si>
    <t>Name of Acitity</t>
  </si>
  <si>
    <t>Existing products( 2111, 2233, 2377, 2355 Plus, 2377) 70 %</t>
  </si>
  <si>
    <t>Upcoming products( 2318, 2228, 2120) 20 %</t>
  </si>
  <si>
    <t>Go market upcoming series( OFD) 10 %</t>
  </si>
  <si>
    <t>Trialing OFD and CT</t>
  </si>
  <si>
    <t>Site and farmer selection</t>
  </si>
  <si>
    <t>No. of OFD Received</t>
  </si>
  <si>
    <t>No. of Planted</t>
  </si>
  <si>
    <t>No. of OFD right site with right framers</t>
  </si>
  <si>
    <t>B- Sub KRA                                              Timely uploading and reporting</t>
  </si>
  <si>
    <t>No. of OFD Planted</t>
  </si>
  <si>
    <t>No of Observation taken</t>
  </si>
  <si>
    <t>mimimum 3 observation per OFD</t>
  </si>
  <si>
    <t>No. of OFD with yield data</t>
  </si>
  <si>
    <t>Reporting</t>
  </si>
  <si>
    <t>A- Sub KRA                                        MDA plan submission</t>
  </si>
  <si>
    <t>Activity</t>
  </si>
  <si>
    <t>Taste</t>
  </si>
  <si>
    <t>Wheat</t>
  </si>
  <si>
    <t>Quarter-1</t>
  </si>
  <si>
    <t>Jan</t>
  </si>
  <si>
    <t>Feb</t>
  </si>
  <si>
    <t>March</t>
  </si>
  <si>
    <t>MDA Plan submission</t>
  </si>
  <si>
    <t>RCP</t>
  </si>
  <si>
    <t>Farmer list</t>
  </si>
  <si>
    <t>OFD Observation sheet</t>
  </si>
  <si>
    <t>Logic 3</t>
  </si>
  <si>
    <t>[Either 100 or Zero]</t>
  </si>
  <si>
    <t>Reporting by mail on every 2nd date of the Month</t>
  </si>
  <si>
    <t>Quarter-2</t>
  </si>
  <si>
    <t>Quarter-3</t>
  </si>
  <si>
    <t>Quarter-4</t>
  </si>
  <si>
    <t>B Sub KRA                                          MDA activity upload with data</t>
  </si>
  <si>
    <t>Expense of Travel Bill</t>
  </si>
  <si>
    <t>TFA/MDO Expense</t>
  </si>
  <si>
    <t>Particulars</t>
  </si>
  <si>
    <t>MDA Activity uploaded in Effort Plus on real time</t>
  </si>
  <si>
    <t>TE/TFA Expense should be courier on 1st date of every month</t>
  </si>
  <si>
    <t>Interpersonal Skills</t>
  </si>
  <si>
    <t>Half Year 1</t>
  </si>
  <si>
    <t>Market Intelligence:</t>
  </si>
  <si>
    <t>Segment</t>
  </si>
  <si>
    <t>Duration</t>
  </si>
  <si>
    <t>Market Trends about crop</t>
  </si>
  <si>
    <t>Acerage increase</t>
  </si>
  <si>
    <t>Acreage decrease</t>
  </si>
  <si>
    <t>Crop shifting</t>
  </si>
  <si>
    <t>Others</t>
  </si>
  <si>
    <t>Grain type</t>
  </si>
  <si>
    <t>Crop Duration</t>
  </si>
  <si>
    <t>Pricing</t>
  </si>
  <si>
    <t>Diease/Pest</t>
  </si>
  <si>
    <t>Commercial price of crop</t>
  </si>
  <si>
    <t>Hybrid/ Research/OP</t>
  </si>
  <si>
    <t>Grain Type</t>
  </si>
  <si>
    <t>Invoice Price</t>
  </si>
  <si>
    <t>Quantity in MT</t>
  </si>
  <si>
    <t>Farmer Price</t>
  </si>
  <si>
    <t>Target Products Name</t>
  </si>
  <si>
    <t>Targeted market name</t>
  </si>
  <si>
    <t>Mustard</t>
  </si>
  <si>
    <t>New Products/Company/ Hy/Res/OP</t>
  </si>
  <si>
    <t>Market Intelligence about Compititers Schemes</t>
  </si>
  <si>
    <t>Company</t>
  </si>
  <si>
    <t>Products</t>
  </si>
  <si>
    <t>LY Sale in MT</t>
  </si>
  <si>
    <t>No. of Distributor in the Territory</t>
  </si>
  <si>
    <t xml:space="preserve">No. of New addition/ Remove of distributor </t>
  </si>
  <si>
    <t>ABS per Kg</t>
  </si>
  <si>
    <t>ABS Target in MT</t>
  </si>
  <si>
    <t>Market Intelligence about Compititers products Issues</t>
  </si>
  <si>
    <t>Product</t>
  </si>
  <si>
    <t>Product performance issue</t>
  </si>
  <si>
    <t>Products Germination Issue</t>
  </si>
  <si>
    <t>Market Trends about new products launched by Compititers</t>
  </si>
  <si>
    <t>whats about sattlement of Issue</t>
  </si>
  <si>
    <t>Market Intelligence about Compititers Activites/new initiative</t>
  </si>
  <si>
    <t>Compnay</t>
  </si>
  <si>
    <t>For Distributor</t>
  </si>
  <si>
    <t>For Framers</t>
  </si>
  <si>
    <t>For Reatilers</t>
  </si>
  <si>
    <t>With State Govt about subsidy</t>
  </si>
  <si>
    <t>With Distributors</t>
  </si>
  <si>
    <t>Seed Quality</t>
  </si>
  <si>
    <t>Problem Solving</t>
  </si>
  <si>
    <t>Germination</t>
  </si>
  <si>
    <t>Product Performance</t>
  </si>
  <si>
    <t>Product Prices</t>
  </si>
  <si>
    <t>Description of Problems</t>
  </si>
  <si>
    <t>How to Solve</t>
  </si>
  <si>
    <t>Date of Problems come</t>
  </si>
  <si>
    <t>Date of Solution</t>
  </si>
  <si>
    <t>What impact will be</t>
  </si>
  <si>
    <t>Others Problems</t>
  </si>
  <si>
    <t>Initiative</t>
  </si>
  <si>
    <t>Farmer level</t>
  </si>
  <si>
    <t>MDO Level</t>
  </si>
  <si>
    <t>Retailer Level</t>
  </si>
  <si>
    <t>Distributor level</t>
  </si>
  <si>
    <t>MDA Activity related</t>
  </si>
  <si>
    <t>OFD/CT related</t>
  </si>
  <si>
    <t>what impact will be came</t>
  </si>
  <si>
    <t>Mentoring And Coaching</t>
  </si>
  <si>
    <t>For MDO</t>
  </si>
  <si>
    <t>Product communication</t>
  </si>
  <si>
    <t>Product Training</t>
  </si>
  <si>
    <t>Field Day Training</t>
  </si>
  <si>
    <t>PSA Training</t>
  </si>
  <si>
    <t>OFD Training</t>
  </si>
  <si>
    <t>Yield data Training</t>
  </si>
  <si>
    <t>Date of Training</t>
  </si>
  <si>
    <t>Photos attached</t>
  </si>
  <si>
    <t>For Retailers</t>
  </si>
  <si>
    <t>About Product Communication</t>
  </si>
  <si>
    <t>About Unnati</t>
  </si>
  <si>
    <t>About ABS</t>
  </si>
  <si>
    <t>About QD/CD</t>
  </si>
  <si>
    <t>About new Products</t>
  </si>
  <si>
    <t>About Products communication</t>
  </si>
  <si>
    <t>Upcoming new products</t>
  </si>
  <si>
    <t>About Company ploicy</t>
  </si>
  <si>
    <t>About Schemes benefist</t>
  </si>
  <si>
    <t>About Utkarsh</t>
  </si>
  <si>
    <t>About Accounting/Payments</t>
  </si>
  <si>
    <t>Normal knowlede</t>
  </si>
  <si>
    <t>Fair knowledge</t>
  </si>
  <si>
    <t>Logic 2</t>
  </si>
  <si>
    <t>[Higher the achievement, max scored is 100]</t>
  </si>
  <si>
    <t>Rs. 253.7 per kg</t>
  </si>
  <si>
    <t>Rs. 167 per kg</t>
  </si>
  <si>
    <t>Chandok machinery</t>
  </si>
  <si>
    <t>Shakti agro tech</t>
  </si>
  <si>
    <t xml:space="preserve">Musterd </t>
  </si>
  <si>
    <t>Paste the Ageing of 31st Dec 2021</t>
  </si>
  <si>
    <t>Shiv shakti beej bhandar</t>
  </si>
  <si>
    <t>Apir</t>
  </si>
  <si>
    <t>may</t>
  </si>
  <si>
    <t>June</t>
  </si>
  <si>
    <t>july</t>
  </si>
  <si>
    <t>aug</t>
  </si>
  <si>
    <t>sept</t>
  </si>
  <si>
    <t>Oct</t>
  </si>
  <si>
    <t>nov</t>
  </si>
  <si>
    <t>dec</t>
  </si>
  <si>
    <t>paddy</t>
  </si>
  <si>
    <t>Shri ram SR-14</t>
  </si>
  <si>
    <t>Medium</t>
  </si>
  <si>
    <t>110-115 days</t>
  </si>
  <si>
    <t>65 RS/KG</t>
  </si>
  <si>
    <t>Jabalpur ,bargi,kesli</t>
  </si>
  <si>
    <t>65-68pr kg</t>
  </si>
  <si>
    <t>VNR601</t>
  </si>
  <si>
    <t>Bayer</t>
  </si>
  <si>
    <t>TEZ gold</t>
  </si>
  <si>
    <t>50kg</t>
  </si>
  <si>
    <t>no</t>
  </si>
  <si>
    <t>NIL</t>
  </si>
  <si>
    <t>KAVERI</t>
  </si>
  <si>
    <t>Good</t>
  </si>
  <si>
    <t>Nil</t>
  </si>
  <si>
    <t>Meeting face to face</t>
  </si>
  <si>
    <t>Meeting online and face to face both</t>
  </si>
  <si>
    <t>Farmer connected face to face</t>
  </si>
  <si>
    <t>Farmer connected online</t>
  </si>
  <si>
    <t>Only connected with distributor and retailetr</t>
  </si>
  <si>
    <t xml:space="preserve">Connected with me and company </t>
  </si>
  <si>
    <t>Intersted retail and wholesale</t>
  </si>
  <si>
    <t>whole and retailer both</t>
  </si>
  <si>
    <t>Big farmer personal meet and farmer meeting</t>
  </si>
  <si>
    <t>normal meeting</t>
  </si>
  <si>
    <t>Given to distributor</t>
  </si>
  <si>
    <t>Direct given to farmer</t>
  </si>
  <si>
    <t>Connect by mobile</t>
  </si>
  <si>
    <t>June- july</t>
  </si>
  <si>
    <t>April-may</t>
  </si>
  <si>
    <t>june-july</t>
  </si>
  <si>
    <t>july-augst</t>
  </si>
  <si>
    <t>yes</t>
  </si>
  <si>
    <t>Yes</t>
  </si>
  <si>
    <t>All vnr product</t>
  </si>
  <si>
    <t>Nice</t>
  </si>
  <si>
    <t>More than other</t>
  </si>
  <si>
    <t>No quantity scheme</t>
  </si>
  <si>
    <t>Convensing</t>
  </si>
  <si>
    <t>Month of june</t>
  </si>
  <si>
    <t>Sale improve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</si>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</sst>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Georgia"/>
      <family val="1"/>
    </font>
    <font>
      <b/>
      <sz val="9"/>
      <color rgb="FF000000"/>
      <name val="Times New Roman"/>
      <family val="1"/>
    </font>
    <font>
      <b/>
      <sz val="9"/>
      <color rgb="FF0070DF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AA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0" fillId="6" borderId="1" xfId="0" applyFill="1" applyBorder="1"/>
    <xf numFmtId="2" fontId="0" fillId="6" borderId="1" xfId="0" applyNumberFormat="1" applyFill="1" applyBorder="1"/>
    <xf numFmtId="0" fontId="0" fillId="0" borderId="1" xfId="0" applyBorder="1" applyAlignment="1">
      <alignment wrapText="1"/>
    </xf>
    <xf numFmtId="0" fontId="0" fillId="6" borderId="1" xfId="0" applyFill="1" applyBorder="1" applyAlignment="1">
      <alignment wrapText="1"/>
    </xf>
    <xf numFmtId="0" fontId="1" fillId="0" borderId="1" xfId="0" applyFont="1" applyFill="1" applyBorder="1"/>
    <xf numFmtId="0" fontId="10" fillId="0" borderId="0" xfId="0" applyFont="1"/>
    <xf numFmtId="0" fontId="11" fillId="0" borderId="1" xfId="0" applyFont="1" applyBorder="1"/>
    <xf numFmtId="0" fontId="2" fillId="6" borderId="1" xfId="0" applyFont="1" applyFill="1" applyBorder="1"/>
    <xf numFmtId="9" fontId="0" fillId="0" borderId="1" xfId="0" applyNumberFormat="1" applyBorder="1"/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0" fillId="0" borderId="0" xfId="0" applyNumberFormat="1"/>
    <xf numFmtId="0" fontId="3" fillId="0" borderId="0" xfId="0" applyFont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0" fillId="6" borderId="1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6" borderId="1" xfId="0" applyFont="1" applyFill="1" applyBorder="1" applyAlignment="1"/>
    <xf numFmtId="0" fontId="3" fillId="6" borderId="1" xfId="0" applyFont="1" applyFill="1" applyBorder="1" applyAlignment="1"/>
    <xf numFmtId="0" fontId="7" fillId="7" borderId="6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73819</xdr:colOff>
          <xdr:row>0</xdr:row>
          <xdr:rowOff>228600</xdr:rowOff>
        </xdr:from>
        <xdr:to>
          <xdr:col>16</xdr:col>
          <xdr:colOff>559594</xdr:colOff>
          <xdr:row>5</xdr:row>
          <xdr:rowOff>100806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78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73819</xdr:colOff>
          <xdr:row>0</xdr:row>
          <xdr:rowOff>228600</xdr:rowOff>
        </xdr:from>
        <xdr:to>
          <xdr:col>16</xdr:col>
          <xdr:colOff>559594</xdr:colOff>
          <xdr:row>5</xdr:row>
          <xdr:rowOff>100806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1" name="edit_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118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61119</xdr:colOff>
          <xdr:row>0</xdr:row>
          <xdr:rowOff>228600</xdr:rowOff>
        </xdr:from>
        <xdr:to>
          <xdr:col>16</xdr:col>
          <xdr:colOff>546894</xdr:colOff>
          <xdr:row>5</xdr:row>
          <xdr:rowOff>100806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00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152400</xdr:colOff>
      <xdr:row>1</xdr:row>
      <xdr:rowOff>152400</xdr:rowOff>
    </xdr:to>
    <xdr:pic>
      <xdr:nvPicPr>
        <xdr:cNvPr id="16" name="edit_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200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29369</xdr:colOff>
          <xdr:row>0</xdr:row>
          <xdr:rowOff>228600</xdr:rowOff>
        </xdr:from>
        <xdr:to>
          <xdr:col>14</xdr:col>
          <xdr:colOff>297127</xdr:colOff>
          <xdr:row>2</xdr:row>
          <xdr:rowOff>34131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73819</xdr:colOff>
          <xdr:row>0</xdr:row>
          <xdr:rowOff>228600</xdr:rowOff>
        </xdr:from>
        <xdr:to>
          <xdr:col>16</xdr:col>
          <xdr:colOff>559594</xdr:colOff>
          <xdr:row>5</xdr:row>
          <xdr:rowOff>100806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5179-977E-492F-AB92-D8B97B71BD0C}">
  <sheetPr codeName="Sheet1"/>
  <dimension ref="A1:J33"/>
  <sheetViews>
    <sheetView zoomScale="96" workbookViewId="0">
      <selection activeCell="H12" sqref="H12"/>
    </sheetView>
  </sheetViews>
  <sheetFormatPr defaultRowHeight="14.5" x14ac:dyDescent="0.35"/>
  <cols>
    <col min="1" max="1" width="23.7265625" customWidth="1"/>
    <col min="3" max="3" width="15" customWidth="1"/>
    <col min="4" max="4" width="17" customWidth="1"/>
    <col min="5" max="5" width="15.90625" customWidth="1"/>
    <col min="7" max="8" width="18.6328125" customWidth="1"/>
    <col min="9" max="9" width="17.81640625" customWidth="1"/>
    <col min="10" max="10" width="10.6328125" customWidth="1"/>
    <col min="13" max="13" width="35.453125" customWidth="1"/>
  </cols>
  <sheetData>
    <row r="1" spans="1:10" ht="18" x14ac:dyDescent="0.4">
      <c r="A1" s="49" t="s">
        <v>0</v>
      </c>
      <c r="B1" s="49"/>
      <c r="C1" s="49"/>
      <c r="D1" s="1"/>
      <c r="E1" s="1"/>
      <c r="F1" s="1"/>
    </row>
    <row r="3" spans="1:10" x14ac:dyDescent="0.35">
      <c r="A3" s="12" t="s">
        <v>4</v>
      </c>
      <c r="B3" s="12" t="s">
        <v>8</v>
      </c>
      <c r="C3" s="12" t="s">
        <v>13</v>
      </c>
      <c r="D3" s="12" t="s">
        <v>12</v>
      </c>
      <c r="E3" s="12" t="s">
        <v>10</v>
      </c>
      <c r="F3" s="12" t="s">
        <v>8</v>
      </c>
      <c r="G3" s="12" t="s">
        <v>14</v>
      </c>
      <c r="H3" s="12" t="s">
        <v>15</v>
      </c>
      <c r="I3" s="12" t="s">
        <v>11</v>
      </c>
      <c r="J3" s="12" t="s">
        <v>2</v>
      </c>
    </row>
    <row r="4" spans="1:10" x14ac:dyDescent="0.35">
      <c r="A4" s="2"/>
      <c r="B4" s="3" t="s">
        <v>5</v>
      </c>
      <c r="C4" s="4"/>
      <c r="D4" s="4"/>
      <c r="E4" s="4" t="e">
        <f>(D4*100/C4)</f>
        <v>#DIV/0!</v>
      </c>
      <c r="F4" s="5" t="s">
        <v>5</v>
      </c>
      <c r="G4" s="2">
        <f>(C4*230000/100000)</f>
        <v>0</v>
      </c>
      <c r="H4" s="2">
        <f>(D4*230000/100000)</f>
        <v>0</v>
      </c>
      <c r="I4" s="25" t="e">
        <f>(H4*100/G4)</f>
        <v>#DIV/0!</v>
      </c>
      <c r="J4" s="50" t="e">
        <f>(H6*100/G6)</f>
        <v>#DIV/0!</v>
      </c>
    </row>
    <row r="5" spans="1:10" x14ac:dyDescent="0.35">
      <c r="A5" s="2"/>
      <c r="B5" s="2" t="s">
        <v>7</v>
      </c>
      <c r="C5" s="2"/>
      <c r="D5" s="2"/>
      <c r="E5" s="19" t="e">
        <f t="shared" ref="E5:E6" si="0">(D5*100/C5)</f>
        <v>#DIV/0!</v>
      </c>
      <c r="F5" s="6" t="s">
        <v>6</v>
      </c>
      <c r="G5" s="2">
        <f>(C5*155000/100000)</f>
        <v>0</v>
      </c>
      <c r="H5" s="2">
        <f>(D5*155000/100000)</f>
        <v>0</v>
      </c>
      <c r="I5" s="25" t="e">
        <f>(H5*100/G5)</f>
        <v>#DIV/0!</v>
      </c>
      <c r="J5" s="51"/>
    </row>
    <row r="6" spans="1:10" x14ac:dyDescent="0.35">
      <c r="A6" s="13"/>
      <c r="B6" s="14" t="s">
        <v>19</v>
      </c>
      <c r="C6" s="14">
        <f>SUM(C5+C4)</f>
        <v>0</v>
      </c>
      <c r="D6" s="14">
        <f t="shared" ref="D6" si="1">SUM(D5+D4)</f>
        <v>0</v>
      </c>
      <c r="E6" s="21" t="e">
        <f t="shared" si="0"/>
        <v>#DIV/0!</v>
      </c>
      <c r="F6" s="15"/>
      <c r="G6" s="14">
        <f>SUM(G5+G4)</f>
        <v>0</v>
      </c>
      <c r="H6" s="14">
        <f t="shared" ref="H6:I6" si="2">SUM(H5+H4)</f>
        <v>0</v>
      </c>
      <c r="I6" s="20" t="e">
        <f t="shared" si="2"/>
        <v>#DIV/0!</v>
      </c>
      <c r="J6" s="2" t="s">
        <v>9</v>
      </c>
    </row>
    <row r="7" spans="1:10" x14ac:dyDescent="0.35">
      <c r="F7" s="7"/>
    </row>
    <row r="8" spans="1:10" x14ac:dyDescent="0.35">
      <c r="A8" s="12" t="s">
        <v>16</v>
      </c>
      <c r="B8" s="12" t="s">
        <v>8</v>
      </c>
      <c r="C8" s="12" t="s">
        <v>13</v>
      </c>
      <c r="D8" s="12" t="s">
        <v>12</v>
      </c>
      <c r="E8" s="12" t="s">
        <v>10</v>
      </c>
      <c r="F8" s="12" t="s">
        <v>8</v>
      </c>
      <c r="G8" s="12" t="s">
        <v>14</v>
      </c>
      <c r="H8" s="12" t="s">
        <v>15</v>
      </c>
      <c r="I8" s="12" t="s">
        <v>11</v>
      </c>
      <c r="J8" s="12" t="s">
        <v>2</v>
      </c>
    </row>
    <row r="9" spans="1:10" x14ac:dyDescent="0.35">
      <c r="A9" s="2"/>
      <c r="B9" s="3" t="s">
        <v>5</v>
      </c>
      <c r="C9" s="4">
        <v>42</v>
      </c>
      <c r="D9" s="4">
        <v>42.2</v>
      </c>
      <c r="E9" s="4">
        <f>(D9*100/C9)</f>
        <v>100.47619047619048</v>
      </c>
      <c r="F9" s="5" t="s">
        <v>5</v>
      </c>
      <c r="G9" s="2">
        <f>(C9*230000/100000)</f>
        <v>96.6</v>
      </c>
      <c r="H9" s="2">
        <f>(D9*230000/100000)</f>
        <v>97.06</v>
      </c>
      <c r="I9" s="25">
        <f>(H9*100/G9)</f>
        <v>100.47619047619048</v>
      </c>
      <c r="J9" s="50">
        <f>(H11*100/G11)</f>
        <v>92.231991134096802</v>
      </c>
    </row>
    <row r="10" spans="1:10" x14ac:dyDescent="0.35">
      <c r="A10" s="2"/>
      <c r="B10" s="2" t="s">
        <v>7</v>
      </c>
      <c r="C10" s="2">
        <v>25</v>
      </c>
      <c r="D10" s="2">
        <v>17.920000000000002</v>
      </c>
      <c r="E10" s="19">
        <f t="shared" ref="E10:E11" si="3">(D10*100/C10)</f>
        <v>71.680000000000007</v>
      </c>
      <c r="F10" s="6" t="s">
        <v>6</v>
      </c>
      <c r="G10" s="2">
        <f>(C10*155000/100000)</f>
        <v>38.75</v>
      </c>
      <c r="H10" s="2">
        <f>(D10*155000/100000)</f>
        <v>27.776000000000003</v>
      </c>
      <c r="I10" s="25">
        <f>(H10*100/G10)</f>
        <v>71.680000000000007</v>
      </c>
      <c r="J10" s="51"/>
    </row>
    <row r="11" spans="1:10" x14ac:dyDescent="0.35">
      <c r="A11" s="13"/>
      <c r="B11" s="14" t="s">
        <v>19</v>
      </c>
      <c r="C11" s="14">
        <f>SUM(C10+C9)</f>
        <v>67</v>
      </c>
      <c r="D11" s="14">
        <f t="shared" ref="D11" si="4">SUM(D10+D9)</f>
        <v>60.120000000000005</v>
      </c>
      <c r="E11" s="21">
        <f t="shared" si="3"/>
        <v>89.731343283582092</v>
      </c>
      <c r="F11" s="15"/>
      <c r="G11" s="14">
        <f>SUM(G10+G9)</f>
        <v>135.35</v>
      </c>
      <c r="H11" s="14">
        <f t="shared" ref="H11" si="5">SUM(H10+H9)</f>
        <v>124.83600000000001</v>
      </c>
      <c r="I11" s="20">
        <f t="shared" ref="I11" si="6">SUM(I10+I9)</f>
        <v>172.15619047619049</v>
      </c>
      <c r="J11" s="2" t="s">
        <v>9</v>
      </c>
    </row>
    <row r="12" spans="1:10" x14ac:dyDescent="0.35">
      <c r="F12" s="7"/>
    </row>
    <row r="13" spans="1:10" x14ac:dyDescent="0.35">
      <c r="A13" s="12" t="s">
        <v>17</v>
      </c>
      <c r="B13" s="12" t="s">
        <v>8</v>
      </c>
      <c r="C13" s="12" t="s">
        <v>13</v>
      </c>
      <c r="D13" s="12" t="s">
        <v>12</v>
      </c>
      <c r="E13" s="12" t="s">
        <v>10</v>
      </c>
      <c r="F13" s="12" t="s">
        <v>8</v>
      </c>
      <c r="G13" s="12" t="s">
        <v>14</v>
      </c>
      <c r="H13" s="12" t="s">
        <v>15</v>
      </c>
      <c r="I13" s="12" t="s">
        <v>11</v>
      </c>
      <c r="J13" s="12" t="s">
        <v>2</v>
      </c>
    </row>
    <row r="14" spans="1:10" x14ac:dyDescent="0.35">
      <c r="A14" s="2"/>
      <c r="B14" s="3" t="s">
        <v>5</v>
      </c>
      <c r="C14" s="4">
        <v>0.1</v>
      </c>
      <c r="D14" s="4">
        <v>-12.43</v>
      </c>
      <c r="E14" s="4">
        <f>(D14*100/C14)</f>
        <v>-12430</v>
      </c>
      <c r="F14" s="5" t="s">
        <v>5</v>
      </c>
      <c r="G14" s="2">
        <f>(C14*230000/100000)</f>
        <v>0.23</v>
      </c>
      <c r="H14" s="2">
        <f>(D14*230000/100000)</f>
        <v>-28.588999999999999</v>
      </c>
      <c r="I14" s="25">
        <f>(H14*100/G14)</f>
        <v>-12429.999999999998</v>
      </c>
      <c r="J14" s="50">
        <f>(H16*100/G16)</f>
        <v>-9680.2597402597385</v>
      </c>
    </row>
    <row r="15" spans="1:10" x14ac:dyDescent="0.35">
      <c r="A15" s="2"/>
      <c r="B15" s="2" t="s">
        <v>7</v>
      </c>
      <c r="C15" s="2">
        <v>0.1</v>
      </c>
      <c r="D15" s="2">
        <v>-5.6</v>
      </c>
      <c r="E15" s="19">
        <f t="shared" ref="E15:E16" si="7">(D15*100/C15)</f>
        <v>-5600</v>
      </c>
      <c r="F15" s="6" t="s">
        <v>6</v>
      </c>
      <c r="G15" s="2">
        <f>(C15*155000/100000)</f>
        <v>0.155</v>
      </c>
      <c r="H15" s="2">
        <f>(D15*155000/100000)</f>
        <v>-8.68</v>
      </c>
      <c r="I15" s="25">
        <f>(H15*100/G15)</f>
        <v>-5600</v>
      </c>
      <c r="J15" s="51"/>
    </row>
    <row r="16" spans="1:10" x14ac:dyDescent="0.35">
      <c r="A16" s="13"/>
      <c r="B16" s="14" t="s">
        <v>19</v>
      </c>
      <c r="C16" s="14">
        <f>SUM(C15+C14)</f>
        <v>0.2</v>
      </c>
      <c r="D16" s="14">
        <f t="shared" ref="D16" si="8">SUM(D15+D14)</f>
        <v>-18.03</v>
      </c>
      <c r="E16" s="21">
        <f t="shared" si="7"/>
        <v>-9015</v>
      </c>
      <c r="F16" s="15"/>
      <c r="G16" s="14">
        <f>SUM(G15+G14)</f>
        <v>0.38500000000000001</v>
      </c>
      <c r="H16" s="14">
        <f t="shared" ref="H16" si="9">SUM(H15+H14)</f>
        <v>-37.268999999999998</v>
      </c>
      <c r="I16" s="20">
        <f t="shared" ref="I16" si="10">SUM(I15+I14)</f>
        <v>-18030</v>
      </c>
      <c r="J16" s="2" t="s">
        <v>9</v>
      </c>
    </row>
    <row r="17" spans="1:10" x14ac:dyDescent="0.35">
      <c r="F17" s="7"/>
    </row>
    <row r="18" spans="1:10" x14ac:dyDescent="0.35">
      <c r="A18" s="12" t="s">
        <v>18</v>
      </c>
      <c r="B18" s="12" t="s">
        <v>8</v>
      </c>
      <c r="C18" s="12" t="s">
        <v>13</v>
      </c>
      <c r="D18" s="12" t="s">
        <v>12</v>
      </c>
      <c r="E18" s="12" t="s">
        <v>10</v>
      </c>
      <c r="F18" s="12" t="s">
        <v>8</v>
      </c>
      <c r="G18" s="12" t="s">
        <v>14</v>
      </c>
      <c r="H18" s="12" t="s">
        <v>15</v>
      </c>
      <c r="I18" s="12" t="s">
        <v>11</v>
      </c>
      <c r="J18" s="12" t="s">
        <v>2</v>
      </c>
    </row>
    <row r="19" spans="1:10" x14ac:dyDescent="0.35">
      <c r="A19" s="2"/>
      <c r="B19" s="3" t="s">
        <v>137</v>
      </c>
      <c r="C19" s="4">
        <v>0.1</v>
      </c>
      <c r="D19" s="4">
        <v>23.6</v>
      </c>
      <c r="E19" s="4">
        <f>(D19*100/C19)</f>
        <v>23600</v>
      </c>
      <c r="F19" s="5" t="s">
        <v>5</v>
      </c>
      <c r="G19" s="2">
        <f>(C19*230000/100000)</f>
        <v>0.23</v>
      </c>
      <c r="H19" s="2">
        <f>(D19*230000/100000)</f>
        <v>54.28</v>
      </c>
      <c r="I19" s="25">
        <f>(H19*100/G19)</f>
        <v>23600</v>
      </c>
      <c r="J19" s="50">
        <f>(H21*100/G21)</f>
        <v>14509.35064935065</v>
      </c>
    </row>
    <row r="20" spans="1:10" x14ac:dyDescent="0.35">
      <c r="A20" s="2"/>
      <c r="B20" s="2" t="s">
        <v>252</v>
      </c>
      <c r="C20" s="2">
        <v>0.1</v>
      </c>
      <c r="D20" s="2">
        <v>1.02</v>
      </c>
      <c r="E20" s="19">
        <f t="shared" ref="E20:E21" si="11">(D20*100/C20)</f>
        <v>1020</v>
      </c>
      <c r="F20" s="6" t="s">
        <v>6</v>
      </c>
      <c r="G20" s="2">
        <f>(C20*155000/100000)</f>
        <v>0.155</v>
      </c>
      <c r="H20" s="2">
        <f>(D20*155000/100000)</f>
        <v>1.581</v>
      </c>
      <c r="I20" s="25">
        <f>(H20*100/G20)</f>
        <v>1020</v>
      </c>
      <c r="J20" s="51"/>
    </row>
    <row r="21" spans="1:10" x14ac:dyDescent="0.35">
      <c r="A21" s="13"/>
      <c r="B21" s="14" t="s">
        <v>19</v>
      </c>
      <c r="C21" s="14">
        <f>SUM(C20+C19)</f>
        <v>0.2</v>
      </c>
      <c r="D21" s="14">
        <f t="shared" ref="D21" si="12">SUM(D20+D19)</f>
        <v>24.62</v>
      </c>
      <c r="E21" s="21">
        <f t="shared" si="11"/>
        <v>12310</v>
      </c>
      <c r="F21" s="15"/>
      <c r="G21" s="14">
        <f>SUM(G20+G19)</f>
        <v>0.38500000000000001</v>
      </c>
      <c r="H21" s="14">
        <f t="shared" ref="H21" si="13">SUM(H20+H19)</f>
        <v>55.861000000000004</v>
      </c>
      <c r="I21" s="20">
        <f t="shared" ref="I21" si="14">SUM(I20+I19)</f>
        <v>24620</v>
      </c>
      <c r="J21" s="2" t="s">
        <v>9</v>
      </c>
    </row>
    <row r="22" spans="1:10" x14ac:dyDescent="0.35">
      <c r="F22" s="7"/>
    </row>
    <row r="23" spans="1:10" x14ac:dyDescent="0.35">
      <c r="A23" s="12" t="s">
        <v>24</v>
      </c>
      <c r="B23" s="12" t="s">
        <v>8</v>
      </c>
      <c r="C23" s="12" t="s">
        <v>13</v>
      </c>
      <c r="D23" s="12" t="s">
        <v>12</v>
      </c>
      <c r="E23" s="12" t="s">
        <v>10</v>
      </c>
      <c r="F23" s="12" t="s">
        <v>8</v>
      </c>
      <c r="G23" s="12" t="s">
        <v>14</v>
      </c>
      <c r="H23" s="12" t="s">
        <v>15</v>
      </c>
      <c r="I23" s="12" t="s">
        <v>11</v>
      </c>
      <c r="J23" s="12" t="s">
        <v>2</v>
      </c>
    </row>
    <row r="24" spans="1:10" x14ac:dyDescent="0.35">
      <c r="A24" s="2"/>
      <c r="B24" s="3" t="s">
        <v>5</v>
      </c>
      <c r="C24" s="4">
        <f>SUM(C19+C14+C9+C4)</f>
        <v>42.2</v>
      </c>
      <c r="D24" s="4">
        <f>SUM(D19+D14+D9+D4)</f>
        <v>53.370000000000005</v>
      </c>
      <c r="E24" s="4">
        <f>(D24*100/C24)</f>
        <v>126.4691943127962</v>
      </c>
      <c r="F24" s="5" t="s">
        <v>5</v>
      </c>
      <c r="G24" s="2">
        <f>(C24*230000/100000)</f>
        <v>97.06</v>
      </c>
      <c r="H24" s="2">
        <f>(D24*230000/100000)</f>
        <v>122.75100000000002</v>
      </c>
      <c r="I24" s="25">
        <f>(H24*100/G24)</f>
        <v>126.46919431279623</v>
      </c>
      <c r="J24" s="50">
        <f>(H26*100/G26)</f>
        <v>105.36879224213931</v>
      </c>
    </row>
    <row r="25" spans="1:10" x14ac:dyDescent="0.35">
      <c r="A25" s="2"/>
      <c r="B25" s="2" t="s">
        <v>7</v>
      </c>
      <c r="C25" s="4">
        <f>SUM(C20+C15+C10+C5)</f>
        <v>25.2</v>
      </c>
      <c r="D25" s="4">
        <f>SUM(D20+D15+D10+D5)</f>
        <v>13.340000000000002</v>
      </c>
      <c r="E25" s="19">
        <f t="shared" ref="E25:E26" si="15">(D25*100/C25)</f>
        <v>52.936507936507944</v>
      </c>
      <c r="F25" s="6" t="s">
        <v>6</v>
      </c>
      <c r="G25" s="2">
        <f>(C25*155000/100000)</f>
        <v>39.06</v>
      </c>
      <c r="H25" s="2">
        <f>(D25*155000/100000)</f>
        <v>20.677000000000003</v>
      </c>
      <c r="I25" s="25">
        <f>(H25*100/G25)</f>
        <v>52.936507936507944</v>
      </c>
      <c r="J25" s="51"/>
    </row>
    <row r="26" spans="1:10" x14ac:dyDescent="0.35">
      <c r="A26" s="13"/>
      <c r="B26" s="14" t="s">
        <v>19</v>
      </c>
      <c r="C26" s="14">
        <f>SUM(C25+C24)</f>
        <v>67.400000000000006</v>
      </c>
      <c r="D26" s="14">
        <f t="shared" ref="D26" si="16">SUM(D25+D24)</f>
        <v>66.710000000000008</v>
      </c>
      <c r="E26" s="21">
        <f t="shared" si="15"/>
        <v>98.976261127596445</v>
      </c>
      <c r="F26" s="15"/>
      <c r="G26" s="14">
        <f>SUM(G25+G24)</f>
        <v>136.12</v>
      </c>
      <c r="H26" s="14">
        <f t="shared" ref="H26" si="17">SUM(H25+H24)</f>
        <v>143.42800000000003</v>
      </c>
      <c r="I26" s="20">
        <f t="shared" ref="I26" si="18">SUM(I25+I24)</f>
        <v>179.40570224930417</v>
      </c>
      <c r="J26" s="2" t="s">
        <v>9</v>
      </c>
    </row>
    <row r="28" spans="1:10" x14ac:dyDescent="0.35">
      <c r="A28" s="52" t="s">
        <v>20</v>
      </c>
      <c r="B28" s="52"/>
      <c r="C28" s="52"/>
    </row>
    <row r="29" spans="1:10" x14ac:dyDescent="0.35">
      <c r="A29" s="53" t="s">
        <v>21</v>
      </c>
      <c r="B29" s="53"/>
      <c r="C29" s="54"/>
      <c r="D29" s="55" t="s">
        <v>23</v>
      </c>
      <c r="E29" s="55"/>
    </row>
    <row r="30" spans="1:10" ht="29" x14ac:dyDescent="0.35">
      <c r="A30" s="18" t="s">
        <v>1</v>
      </c>
      <c r="B30" s="18" t="s">
        <v>22</v>
      </c>
      <c r="C30" s="22" t="s">
        <v>3</v>
      </c>
      <c r="D30" s="24" t="s">
        <v>5</v>
      </c>
      <c r="E30" s="24" t="s">
        <v>6</v>
      </c>
    </row>
    <row r="31" spans="1:10" x14ac:dyDescent="0.35">
      <c r="A31" s="17">
        <v>100</v>
      </c>
      <c r="B31" s="17">
        <v>100</v>
      </c>
      <c r="C31" s="23">
        <v>100</v>
      </c>
      <c r="D31" s="2" t="s">
        <v>248</v>
      </c>
      <c r="E31" s="2" t="s">
        <v>249</v>
      </c>
    </row>
    <row r="32" spans="1:10" x14ac:dyDescent="0.35">
      <c r="A32" s="17">
        <v>100</v>
      </c>
      <c r="B32" s="17">
        <v>90</v>
      </c>
      <c r="C32" s="17">
        <v>90</v>
      </c>
    </row>
    <row r="33" spans="1:3" x14ac:dyDescent="0.35">
      <c r="A33" s="17">
        <v>100</v>
      </c>
      <c r="B33" s="17">
        <v>110</v>
      </c>
      <c r="C33" s="17">
        <v>110</v>
      </c>
    </row>
  </sheetData>
  <mergeCells count="9">
    <mergeCell ref="A1:C1"/>
    <mergeCell ref="J24:J25"/>
    <mergeCell ref="A28:C28"/>
    <mergeCell ref="A29:C29"/>
    <mergeCell ref="D29:E29"/>
    <mergeCell ref="J4:J5"/>
    <mergeCell ref="J9:J10"/>
    <mergeCell ref="J14:J15"/>
    <mergeCell ref="J19:J20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13</xdr:col>
                <xdr:colOff>76200</xdr:colOff>
                <xdr:row>1</xdr:row>
                <xdr:rowOff>0</xdr:rowOff>
              </from>
              <to>
                <xdr:col>16</xdr:col>
                <xdr:colOff>558800</xdr:colOff>
                <xdr:row>5</xdr:row>
                <xdr:rowOff>101600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7">
            <anchor moveWithCells="1">
              <from>
                <xdr:col>13</xdr:col>
                <xdr:colOff>76200</xdr:colOff>
                <xdr:row>1</xdr:row>
                <xdr:rowOff>0</xdr:rowOff>
              </from>
              <to>
                <xdr:col>16</xdr:col>
                <xdr:colOff>558800</xdr:colOff>
                <xdr:row>5</xdr:row>
                <xdr:rowOff>101600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5" r:id="rId12" name="Control 11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35" r:id="rId12" name="Control 11"/>
      </mc:Fallback>
    </mc:AlternateContent>
    <mc:AlternateContent xmlns:mc="http://schemas.openxmlformats.org/markup-compatibility/2006">
      <mc:Choice Requires="x14">
        <control shapeId="1036" r:id="rId13" name="Control 12">
          <controlPr defaultSize="0" r:id="rId7">
            <anchor moveWithCells="1">
              <from>
                <xdr:col>13</xdr:col>
                <xdr:colOff>63500</xdr:colOff>
                <xdr:row>1</xdr:row>
                <xdr:rowOff>0</xdr:rowOff>
              </from>
              <to>
                <xdr:col>16</xdr:col>
                <xdr:colOff>546100</xdr:colOff>
                <xdr:row>5</xdr:row>
                <xdr:rowOff>101600</xdr:rowOff>
              </to>
            </anchor>
          </controlPr>
        </control>
      </mc:Choice>
      <mc:Fallback>
        <control shapeId="1036" r:id="rId13" name="Control 12"/>
      </mc:Fallback>
    </mc:AlternateContent>
    <mc:AlternateContent xmlns:mc="http://schemas.openxmlformats.org/markup-compatibility/2006">
      <mc:Choice Requires="x14">
        <control shapeId="1037" r:id="rId14" name="Control 13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37" r:id="rId14" name="Control 13"/>
      </mc:Fallback>
    </mc:AlternateContent>
    <mc:AlternateContent xmlns:mc="http://schemas.openxmlformats.org/markup-compatibility/2006">
      <mc:Choice Requires="x14">
        <control shapeId="1040" r:id="rId15" name="Control 16">
          <controlPr defaultSize="0" r:id="rId5">
            <anchor moveWithCells="1">
              <from>
                <xdr:col>13</xdr:col>
                <xdr:colOff>31750</xdr:colOff>
                <xdr:row>1</xdr:row>
                <xdr:rowOff>0</xdr:rowOff>
              </from>
              <to>
                <xdr:col>14</xdr:col>
                <xdr:colOff>298450</xdr:colOff>
                <xdr:row>2</xdr:row>
                <xdr:rowOff>31750</xdr:rowOff>
              </to>
            </anchor>
          </controlPr>
        </control>
      </mc:Choice>
      <mc:Fallback>
        <control shapeId="1040" r:id="rId15" name="Control 16"/>
      </mc:Fallback>
    </mc:AlternateContent>
    <mc:AlternateContent xmlns:mc="http://schemas.openxmlformats.org/markup-compatibility/2006">
      <mc:Choice Requires="x14">
        <control shapeId="1041" r:id="rId16" name="Control 17">
          <controlPr defaultSize="0" r:id="rId7">
            <anchor moveWithCells="1">
              <from>
                <xdr:col>13</xdr:col>
                <xdr:colOff>76200</xdr:colOff>
                <xdr:row>1</xdr:row>
                <xdr:rowOff>0</xdr:rowOff>
              </from>
              <to>
                <xdr:col>16</xdr:col>
                <xdr:colOff>558800</xdr:colOff>
                <xdr:row>5</xdr:row>
                <xdr:rowOff>101600</xdr:rowOff>
              </to>
            </anchor>
          </controlPr>
        </control>
      </mc:Choice>
      <mc:Fallback>
        <control shapeId="1041" r:id="rId16" name="Control 17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2F1C-9241-4AD3-AE3A-5F7FA81FC516}">
  <dimension ref="A1:G8"/>
  <sheetViews>
    <sheetView workbookViewId="0">
      <selection activeCell="D11" sqref="D11"/>
    </sheetView>
  </sheetViews>
  <sheetFormatPr defaultRowHeight="14.5" x14ac:dyDescent="0.35"/>
  <cols>
    <col min="2" max="2" width="21.26953125" customWidth="1"/>
    <col min="3" max="3" width="36" customWidth="1"/>
    <col min="4" max="4" width="35.08984375" customWidth="1"/>
  </cols>
  <sheetData>
    <row r="1" spans="1:7" ht="15.5" x14ac:dyDescent="0.35">
      <c r="A1" s="91" t="s">
        <v>214</v>
      </c>
      <c r="B1" s="91"/>
      <c r="C1" s="91"/>
      <c r="D1" s="91"/>
      <c r="E1" s="91"/>
      <c r="F1" s="91"/>
      <c r="G1" s="91"/>
    </row>
    <row r="2" spans="1:7" x14ac:dyDescent="0.35">
      <c r="C2" t="s">
        <v>221</v>
      </c>
    </row>
    <row r="3" spans="1:7" x14ac:dyDescent="0.35">
      <c r="A3" s="92" t="s">
        <v>214</v>
      </c>
      <c r="B3" s="2" t="s">
        <v>215</v>
      </c>
      <c r="C3" s="2" t="s">
        <v>280</v>
      </c>
      <c r="D3" s="2" t="s">
        <v>281</v>
      </c>
      <c r="E3" s="9" t="s">
        <v>167</v>
      </c>
    </row>
    <row r="4" spans="1:7" x14ac:dyDescent="0.35">
      <c r="A4" s="92"/>
      <c r="B4" s="2" t="s">
        <v>216</v>
      </c>
      <c r="C4" s="2" t="s">
        <v>282</v>
      </c>
      <c r="D4" s="2" t="s">
        <v>283</v>
      </c>
      <c r="E4" s="2"/>
    </row>
    <row r="5" spans="1:7" x14ac:dyDescent="0.35">
      <c r="A5" s="92"/>
      <c r="B5" s="2" t="s">
        <v>217</v>
      </c>
      <c r="C5" s="2" t="s">
        <v>284</v>
      </c>
      <c r="D5" s="2" t="s">
        <v>285</v>
      </c>
      <c r="E5" s="2"/>
    </row>
    <row r="6" spans="1:7" x14ac:dyDescent="0.35">
      <c r="A6" s="92"/>
      <c r="B6" s="2" t="s">
        <v>218</v>
      </c>
      <c r="C6" s="2" t="s">
        <v>286</v>
      </c>
      <c r="D6" s="2" t="s">
        <v>287</v>
      </c>
      <c r="E6" s="2"/>
    </row>
    <row r="7" spans="1:7" x14ac:dyDescent="0.35">
      <c r="A7" s="92"/>
      <c r="B7" s="2" t="s">
        <v>219</v>
      </c>
      <c r="C7" s="2" t="s">
        <v>288</v>
      </c>
      <c r="D7" s="2" t="s">
        <v>289</v>
      </c>
      <c r="E7" s="2"/>
    </row>
    <row r="8" spans="1:7" x14ac:dyDescent="0.35">
      <c r="A8" s="2"/>
      <c r="B8" s="9" t="s">
        <v>220</v>
      </c>
      <c r="C8" s="2" t="s">
        <v>290</v>
      </c>
      <c r="D8" s="2" t="s">
        <v>291</v>
      </c>
      <c r="E8" s="2"/>
    </row>
  </sheetData>
  <mergeCells count="2">
    <mergeCell ref="A1:G1"/>
    <mergeCell ref="A3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1C00-6DC8-4308-B2A6-758F9CB1952E}">
  <dimension ref="A1:L24"/>
  <sheetViews>
    <sheetView tabSelected="1" topLeftCell="A3" workbookViewId="0">
      <selection activeCell="D24" sqref="D24"/>
    </sheetView>
  </sheetViews>
  <sheetFormatPr defaultRowHeight="14.5" x14ac:dyDescent="0.35"/>
  <cols>
    <col min="2" max="2" width="13.36328125" customWidth="1"/>
    <col min="3" max="3" width="27.08984375" customWidth="1"/>
    <col min="4" max="4" width="19.26953125" customWidth="1"/>
    <col min="5" max="5" width="16.36328125" customWidth="1"/>
  </cols>
  <sheetData>
    <row r="1" spans="1:12" ht="15.5" x14ac:dyDescent="0.35">
      <c r="A1" s="85" t="s">
        <v>222</v>
      </c>
      <c r="B1" s="85"/>
      <c r="C1" s="85"/>
      <c r="D1" s="85"/>
      <c r="E1" s="85"/>
      <c r="F1" s="85"/>
      <c r="G1" s="85"/>
      <c r="H1" s="85"/>
      <c r="I1" s="85"/>
      <c r="J1" s="85"/>
    </row>
    <row r="3" spans="1:12" x14ac:dyDescent="0.35">
      <c r="B3" s="93" t="s">
        <v>223</v>
      </c>
      <c r="C3" s="2" t="s">
        <v>224</v>
      </c>
      <c r="D3" s="2" t="s">
        <v>230</v>
      </c>
      <c r="E3" s="2" t="s">
        <v>231</v>
      </c>
      <c r="F3" s="9" t="s">
        <v>2</v>
      </c>
      <c r="J3" s="59" t="s">
        <v>246</v>
      </c>
      <c r="K3" s="59"/>
      <c r="L3" s="59"/>
    </row>
    <row r="4" spans="1:12" ht="23" customHeight="1" x14ac:dyDescent="0.35">
      <c r="B4" s="93"/>
      <c r="C4" s="2" t="s">
        <v>225</v>
      </c>
      <c r="D4" s="2" t="s">
        <v>257</v>
      </c>
      <c r="E4" s="2" t="s">
        <v>292</v>
      </c>
      <c r="F4" s="2">
        <v>100</v>
      </c>
      <c r="J4" s="60" t="s">
        <v>247</v>
      </c>
      <c r="K4" s="60"/>
      <c r="L4" s="60"/>
    </row>
    <row r="5" spans="1:12" ht="29" x14ac:dyDescent="0.35">
      <c r="B5" s="93"/>
      <c r="C5" s="2" t="s">
        <v>226</v>
      </c>
      <c r="D5" s="2" t="s">
        <v>293</v>
      </c>
      <c r="E5" s="2" t="s">
        <v>292</v>
      </c>
      <c r="F5" s="2">
        <v>100</v>
      </c>
      <c r="J5" s="16" t="s">
        <v>1</v>
      </c>
      <c r="K5" s="16" t="s">
        <v>22</v>
      </c>
      <c r="L5" s="16" t="s">
        <v>3</v>
      </c>
    </row>
    <row r="6" spans="1:12" x14ac:dyDescent="0.35">
      <c r="B6" s="93"/>
      <c r="C6" s="2" t="s">
        <v>227</v>
      </c>
      <c r="D6" s="2" t="s">
        <v>294</v>
      </c>
      <c r="E6" s="2" t="s">
        <v>292</v>
      </c>
      <c r="F6" s="2">
        <v>100</v>
      </c>
      <c r="J6" s="17">
        <v>100</v>
      </c>
      <c r="K6" s="17">
        <v>100</v>
      </c>
      <c r="L6" s="17">
        <v>100</v>
      </c>
    </row>
    <row r="7" spans="1:12" x14ac:dyDescent="0.35">
      <c r="B7" s="93"/>
      <c r="C7" s="2" t="s">
        <v>228</v>
      </c>
      <c r="D7" s="2" t="s">
        <v>295</v>
      </c>
      <c r="E7" s="2" t="s">
        <v>292</v>
      </c>
      <c r="F7" s="2">
        <v>100</v>
      </c>
      <c r="J7" s="17">
        <v>100</v>
      </c>
      <c r="K7" s="17">
        <v>90</v>
      </c>
      <c r="L7" s="17">
        <v>90</v>
      </c>
    </row>
    <row r="8" spans="1:12" x14ac:dyDescent="0.35">
      <c r="B8" s="93"/>
      <c r="C8" s="2" t="s">
        <v>229</v>
      </c>
      <c r="D8" s="2" t="s">
        <v>296</v>
      </c>
      <c r="E8" s="2" t="s">
        <v>292</v>
      </c>
      <c r="F8" s="2">
        <v>100</v>
      </c>
      <c r="J8" s="17">
        <v>100</v>
      </c>
      <c r="K8" s="17">
        <v>110</v>
      </c>
      <c r="L8" s="17">
        <v>100</v>
      </c>
    </row>
    <row r="11" spans="1:12" x14ac:dyDescent="0.35">
      <c r="D11" s="2" t="s">
        <v>244</v>
      </c>
      <c r="E11" s="2" t="s">
        <v>245</v>
      </c>
    </row>
    <row r="12" spans="1:12" x14ac:dyDescent="0.35">
      <c r="B12" s="94" t="s">
        <v>232</v>
      </c>
      <c r="C12" s="42" t="s">
        <v>233</v>
      </c>
      <c r="D12" s="2" t="s">
        <v>297</v>
      </c>
      <c r="E12" s="2"/>
    </row>
    <row r="13" spans="1:12" x14ac:dyDescent="0.35">
      <c r="B13" s="95"/>
      <c r="C13" s="42" t="s">
        <v>234</v>
      </c>
      <c r="D13" s="2" t="s">
        <v>297</v>
      </c>
      <c r="E13" s="2"/>
    </row>
    <row r="14" spans="1:12" x14ac:dyDescent="0.35">
      <c r="B14" s="95"/>
      <c r="C14" s="42" t="s">
        <v>235</v>
      </c>
      <c r="D14" s="2" t="s">
        <v>297</v>
      </c>
      <c r="E14" s="2"/>
    </row>
    <row r="15" spans="1:12" x14ac:dyDescent="0.35">
      <c r="B15" s="95"/>
      <c r="C15" s="42" t="s">
        <v>236</v>
      </c>
      <c r="D15" s="2" t="s">
        <v>297</v>
      </c>
      <c r="E15" s="2"/>
    </row>
    <row r="16" spans="1:12" x14ac:dyDescent="0.35">
      <c r="B16" s="96"/>
      <c r="C16" s="42" t="s">
        <v>237</v>
      </c>
      <c r="D16" s="2" t="s">
        <v>297</v>
      </c>
      <c r="E16" s="2"/>
    </row>
    <row r="18" spans="2:5" x14ac:dyDescent="0.35">
      <c r="D18" s="2" t="s">
        <v>244</v>
      </c>
      <c r="E18" s="2" t="s">
        <v>245</v>
      </c>
    </row>
    <row r="19" spans="2:5" x14ac:dyDescent="0.35">
      <c r="B19" s="94" t="s">
        <v>198</v>
      </c>
      <c r="C19" s="2" t="s">
        <v>238</v>
      </c>
      <c r="D19" s="2" t="s">
        <v>298</v>
      </c>
      <c r="E19" s="2"/>
    </row>
    <row r="20" spans="2:5" x14ac:dyDescent="0.35">
      <c r="B20" s="95"/>
      <c r="C20" s="2" t="s">
        <v>239</v>
      </c>
      <c r="D20" s="2" t="s">
        <v>298</v>
      </c>
      <c r="E20" s="2"/>
    </row>
    <row r="21" spans="2:5" x14ac:dyDescent="0.35">
      <c r="B21" s="95"/>
      <c r="C21" s="2" t="s">
        <v>240</v>
      </c>
      <c r="D21" s="2" t="s">
        <v>298</v>
      </c>
      <c r="E21" s="2"/>
    </row>
    <row r="22" spans="2:5" x14ac:dyDescent="0.35">
      <c r="B22" s="95"/>
      <c r="C22" s="2" t="s">
        <v>241</v>
      </c>
      <c r="D22" s="2" t="s">
        <v>298</v>
      </c>
      <c r="E22" s="2"/>
    </row>
    <row r="23" spans="2:5" x14ac:dyDescent="0.35">
      <c r="B23" s="95"/>
      <c r="C23" s="2" t="s">
        <v>242</v>
      </c>
      <c r="D23" s="2" t="s">
        <v>298</v>
      </c>
      <c r="E23" s="2"/>
    </row>
    <row r="24" spans="2:5" x14ac:dyDescent="0.35">
      <c r="B24" s="96"/>
      <c r="C24" s="2" t="s">
        <v>243</v>
      </c>
      <c r="D24" s="2" t="s">
        <v>298</v>
      </c>
      <c r="E24" s="2"/>
    </row>
  </sheetData>
  <mergeCells count="6">
    <mergeCell ref="A1:J1"/>
    <mergeCell ref="B3:B8"/>
    <mergeCell ref="B12:B16"/>
    <mergeCell ref="B19:B24"/>
    <mergeCell ref="J3:L3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52BB-CF1F-403E-9375-917E93C10CFF}">
  <dimension ref="A1:M18"/>
  <sheetViews>
    <sheetView workbookViewId="0">
      <selection activeCell="H17" sqref="H17"/>
    </sheetView>
  </sheetViews>
  <sheetFormatPr defaultRowHeight="14.5" x14ac:dyDescent="0.35"/>
  <cols>
    <col min="1" max="1" width="9.81640625" customWidth="1"/>
    <col min="2" max="2" width="30.6328125" customWidth="1"/>
    <col min="4" max="4" width="17.6328125" customWidth="1"/>
    <col min="5" max="5" width="10.26953125" customWidth="1"/>
    <col min="8" max="8" width="16.54296875" customWidth="1"/>
    <col min="9" max="9" width="14.453125" customWidth="1"/>
  </cols>
  <sheetData>
    <row r="1" spans="1:13" ht="18" x14ac:dyDescent="0.4">
      <c r="A1" s="49" t="s">
        <v>25</v>
      </c>
      <c r="B1" s="49"/>
      <c r="C1" s="49"/>
      <c r="D1" s="49"/>
    </row>
    <row r="2" spans="1:13" x14ac:dyDescent="0.35">
      <c r="A2" t="s">
        <v>9</v>
      </c>
    </row>
    <row r="3" spans="1:13" ht="15.5" x14ac:dyDescent="0.35">
      <c r="A3" s="27" t="s">
        <v>34</v>
      </c>
      <c r="B3" s="57" t="s">
        <v>26</v>
      </c>
      <c r="C3" s="58"/>
      <c r="D3" s="2" t="s">
        <v>2</v>
      </c>
      <c r="G3" s="56" t="s">
        <v>30</v>
      </c>
      <c r="H3" s="56"/>
      <c r="I3" s="56"/>
      <c r="K3" s="52" t="s">
        <v>20</v>
      </c>
      <c r="L3" s="52"/>
      <c r="M3" s="52"/>
    </row>
    <row r="4" spans="1:13" ht="21" customHeight="1" x14ac:dyDescent="0.35">
      <c r="B4" s="11" t="s">
        <v>33</v>
      </c>
      <c r="C4" s="11">
        <v>222.5</v>
      </c>
      <c r="D4" s="2"/>
      <c r="G4" s="11" t="s">
        <v>8</v>
      </c>
      <c r="H4" s="11" t="s">
        <v>41</v>
      </c>
      <c r="I4" s="11" t="s">
        <v>31</v>
      </c>
      <c r="K4" s="53" t="s">
        <v>21</v>
      </c>
      <c r="L4" s="53"/>
      <c r="M4" s="54"/>
    </row>
    <row r="5" spans="1:13" ht="29" x14ac:dyDescent="0.35">
      <c r="B5" s="2" t="s">
        <v>28</v>
      </c>
      <c r="C5" s="2">
        <v>22.8</v>
      </c>
      <c r="D5" s="2"/>
      <c r="G5" s="2" t="s">
        <v>5</v>
      </c>
      <c r="H5" s="2">
        <v>34</v>
      </c>
      <c r="I5" s="2">
        <f>(H5*50000/100000)</f>
        <v>17</v>
      </c>
      <c r="K5" s="18" t="s">
        <v>1</v>
      </c>
      <c r="L5" s="18" t="s">
        <v>22</v>
      </c>
      <c r="M5" s="22" t="s">
        <v>3</v>
      </c>
    </row>
    <row r="6" spans="1:13" x14ac:dyDescent="0.35">
      <c r="B6" s="2" t="s">
        <v>29</v>
      </c>
      <c r="C6" s="2">
        <v>89.65</v>
      </c>
      <c r="D6" s="2"/>
      <c r="G6" s="2" t="s">
        <v>6</v>
      </c>
      <c r="H6" s="2">
        <v>16.5</v>
      </c>
      <c r="I6" s="2">
        <f>(H6*40000/100000)</f>
        <v>6.6</v>
      </c>
      <c r="K6" s="17">
        <v>100</v>
      </c>
      <c r="L6" s="17">
        <v>100</v>
      </c>
      <c r="M6" s="23">
        <v>100</v>
      </c>
    </row>
    <row r="7" spans="1:13" x14ac:dyDescent="0.35">
      <c r="B7" s="2" t="s">
        <v>27</v>
      </c>
      <c r="C7" s="2">
        <f>(C6+C5)</f>
        <v>112.45</v>
      </c>
      <c r="D7" s="2"/>
      <c r="G7" s="27" t="s">
        <v>19</v>
      </c>
      <c r="H7" s="27">
        <f>(H5+H6)</f>
        <v>50.5</v>
      </c>
      <c r="I7" s="27">
        <f>(I5+I6)</f>
        <v>23.6</v>
      </c>
      <c r="K7" s="17">
        <v>100</v>
      </c>
      <c r="L7" s="17">
        <v>90</v>
      </c>
      <c r="M7" s="17">
        <v>90</v>
      </c>
    </row>
    <row r="8" spans="1:13" x14ac:dyDescent="0.35">
      <c r="B8" s="27" t="s">
        <v>32</v>
      </c>
      <c r="C8" s="28">
        <f>(C7*100/C4)</f>
        <v>50.539325842696627</v>
      </c>
      <c r="D8" s="25">
        <f>(C8*100/85)</f>
        <v>59.458030403172501</v>
      </c>
      <c r="K8" s="17">
        <v>100</v>
      </c>
      <c r="L8" s="17">
        <v>110</v>
      </c>
      <c r="M8" s="17">
        <v>110</v>
      </c>
    </row>
    <row r="10" spans="1:13" x14ac:dyDescent="0.35">
      <c r="G10" s="56" t="s">
        <v>40</v>
      </c>
      <c r="H10" s="56"/>
      <c r="I10" s="56"/>
    </row>
    <row r="11" spans="1:13" x14ac:dyDescent="0.35">
      <c r="A11" t="s">
        <v>9</v>
      </c>
      <c r="B11" t="s">
        <v>9</v>
      </c>
      <c r="G11" s="11" t="s">
        <v>8</v>
      </c>
      <c r="H11" s="11" t="s">
        <v>42</v>
      </c>
      <c r="I11" s="11" t="s">
        <v>31</v>
      </c>
    </row>
    <row r="12" spans="1:13" x14ac:dyDescent="0.35">
      <c r="A12" s="27" t="s">
        <v>35</v>
      </c>
      <c r="B12" s="11" t="s">
        <v>36</v>
      </c>
      <c r="C12" s="11">
        <v>222.5</v>
      </c>
      <c r="D12" s="11" t="s">
        <v>37</v>
      </c>
      <c r="E12" s="10" t="s">
        <v>2</v>
      </c>
      <c r="G12" s="2" t="s">
        <v>5</v>
      </c>
      <c r="H12" s="2">
        <v>75.06</v>
      </c>
      <c r="I12" s="2">
        <v>71.849999999999994</v>
      </c>
    </row>
    <row r="13" spans="1:13" x14ac:dyDescent="0.35">
      <c r="B13" s="2" t="s">
        <v>38</v>
      </c>
      <c r="C13" s="2">
        <v>11.3</v>
      </c>
      <c r="D13" s="26">
        <f>(C13*100/C12)</f>
        <v>5.0786516853932584</v>
      </c>
      <c r="E13" s="2">
        <v>95</v>
      </c>
      <c r="G13" s="2" t="s">
        <v>6</v>
      </c>
      <c r="H13" s="2">
        <v>20.57</v>
      </c>
      <c r="I13" s="2">
        <v>17.8</v>
      </c>
    </row>
    <row r="14" spans="1:13" x14ac:dyDescent="0.35">
      <c r="B14" s="2" t="s">
        <v>39</v>
      </c>
      <c r="C14" s="2">
        <v>1.75</v>
      </c>
      <c r="D14" s="26">
        <f>(C14*100/194.5)</f>
        <v>0.89974293059125965</v>
      </c>
      <c r="E14" s="2"/>
      <c r="G14" s="27" t="s">
        <v>19</v>
      </c>
      <c r="H14" s="27">
        <f>(H12+H13)</f>
        <v>95.63</v>
      </c>
      <c r="I14" s="27">
        <f>(I12+I13)</f>
        <v>89.649999999999991</v>
      </c>
    </row>
    <row r="16" spans="1:13" x14ac:dyDescent="0.35">
      <c r="B16" t="s">
        <v>253</v>
      </c>
      <c r="H16" t="s">
        <v>9</v>
      </c>
    </row>
    <row r="17" spans="8:8" x14ac:dyDescent="0.35">
      <c r="H17" t="s">
        <v>9</v>
      </c>
    </row>
    <row r="18" spans="8:8" x14ac:dyDescent="0.35">
      <c r="H18" t="s">
        <v>9</v>
      </c>
    </row>
  </sheetData>
  <mergeCells count="6">
    <mergeCell ref="A1:D1"/>
    <mergeCell ref="G3:I3"/>
    <mergeCell ref="B3:C3"/>
    <mergeCell ref="G10:I10"/>
    <mergeCell ref="K3:M3"/>
    <mergeCell ref="K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07F3-25BA-4649-A9AF-998B2D6C5654}">
  <dimension ref="A1:H24"/>
  <sheetViews>
    <sheetView topLeftCell="A8" workbookViewId="0">
      <selection activeCell="G8" sqref="G8"/>
    </sheetView>
  </sheetViews>
  <sheetFormatPr defaultRowHeight="14.5" x14ac:dyDescent="0.35"/>
  <cols>
    <col min="1" max="1" width="13.81640625" customWidth="1"/>
    <col min="3" max="4" width="10.54296875" customWidth="1"/>
    <col min="5" max="5" width="11.08984375" customWidth="1"/>
    <col min="6" max="6" width="12.54296875" customWidth="1"/>
  </cols>
  <sheetData>
    <row r="1" spans="1:8" x14ac:dyDescent="0.35">
      <c r="B1" t="s">
        <v>43</v>
      </c>
    </row>
    <row r="3" spans="1:8" x14ac:dyDescent="0.35">
      <c r="A3" t="s">
        <v>34</v>
      </c>
      <c r="B3" t="s">
        <v>44</v>
      </c>
    </row>
    <row r="5" spans="1:8" ht="29" x14ac:dyDescent="0.35">
      <c r="B5" s="45" t="s">
        <v>8</v>
      </c>
      <c r="C5" s="30" t="s">
        <v>45</v>
      </c>
      <c r="D5" s="30" t="s">
        <v>48</v>
      </c>
      <c r="E5" s="30" t="s">
        <v>12</v>
      </c>
      <c r="F5" s="30" t="s">
        <v>46</v>
      </c>
      <c r="G5" s="27" t="s">
        <v>47</v>
      </c>
      <c r="H5" s="30" t="s">
        <v>2</v>
      </c>
    </row>
    <row r="6" spans="1:8" x14ac:dyDescent="0.35">
      <c r="B6" s="2" t="s">
        <v>5</v>
      </c>
      <c r="C6" s="2">
        <v>42</v>
      </c>
      <c r="D6" s="2">
        <v>42.2</v>
      </c>
      <c r="E6" s="2">
        <v>29.59</v>
      </c>
      <c r="F6" s="2">
        <v>12.7</v>
      </c>
      <c r="G6" s="2">
        <v>28</v>
      </c>
      <c r="H6" s="31">
        <v>0</v>
      </c>
    </row>
    <row r="9" spans="1:8" x14ac:dyDescent="0.35">
      <c r="A9" t="s">
        <v>35</v>
      </c>
      <c r="B9" t="s">
        <v>57</v>
      </c>
    </row>
    <row r="10" spans="1:8" ht="29" x14ac:dyDescent="0.35">
      <c r="A10" t="s">
        <v>9</v>
      </c>
      <c r="B10" s="45" t="s">
        <v>8</v>
      </c>
      <c r="C10" s="30" t="s">
        <v>45</v>
      </c>
      <c r="D10" s="30" t="s">
        <v>48</v>
      </c>
      <c r="E10" s="30" t="s">
        <v>12</v>
      </c>
      <c r="F10" s="30" t="s">
        <v>46</v>
      </c>
      <c r="G10" s="27" t="s">
        <v>47</v>
      </c>
      <c r="H10" s="30" t="s">
        <v>2</v>
      </c>
    </row>
    <row r="11" spans="1:8" x14ac:dyDescent="0.35">
      <c r="B11" s="2" t="s">
        <v>5</v>
      </c>
      <c r="C11" s="2">
        <v>42</v>
      </c>
      <c r="D11" s="2">
        <v>42.2</v>
      </c>
      <c r="E11" s="2">
        <v>29.59</v>
      </c>
      <c r="F11" s="2">
        <f>(D11-E11)</f>
        <v>12.610000000000003</v>
      </c>
      <c r="G11" s="26">
        <f>(F11/D11*100)</f>
        <v>29.88151658767773</v>
      </c>
      <c r="H11" s="61">
        <v>23.66</v>
      </c>
    </row>
    <row r="12" spans="1:8" x14ac:dyDescent="0.35">
      <c r="B12" s="2" t="s">
        <v>6</v>
      </c>
      <c r="C12" s="2">
        <v>25</v>
      </c>
      <c r="D12" s="2">
        <v>17.899999999999999</v>
      </c>
      <c r="E12" s="2">
        <v>12.26</v>
      </c>
      <c r="F12" s="2">
        <f>(D12-E12)</f>
        <v>5.6399999999999988</v>
      </c>
      <c r="G12" s="26">
        <f>(F12/D12*100)</f>
        <v>31.508379888268152</v>
      </c>
      <c r="H12" s="61"/>
    </row>
    <row r="13" spans="1:8" x14ac:dyDescent="0.35">
      <c r="B13" s="2" t="s">
        <v>19</v>
      </c>
      <c r="C13" s="2">
        <f>C12+C11</f>
        <v>67</v>
      </c>
      <c r="D13" s="2">
        <f t="shared" ref="D13:F13" si="0">D12+D11</f>
        <v>60.1</v>
      </c>
      <c r="E13" s="2">
        <f t="shared" si="0"/>
        <v>41.85</v>
      </c>
      <c r="F13" s="2">
        <f t="shared" si="0"/>
        <v>18.25</v>
      </c>
      <c r="G13" s="26">
        <f>(F13/D13*100)</f>
        <v>30.366056572379367</v>
      </c>
      <c r="H13" s="2"/>
    </row>
    <row r="17" spans="2:4" x14ac:dyDescent="0.35">
      <c r="B17" s="59" t="s">
        <v>49</v>
      </c>
      <c r="C17" s="59"/>
      <c r="D17" s="59"/>
    </row>
    <row r="18" spans="2:4" ht="23" customHeight="1" x14ac:dyDescent="0.35">
      <c r="B18" s="60" t="s">
        <v>50</v>
      </c>
      <c r="C18" s="60"/>
      <c r="D18" s="60"/>
    </row>
    <row r="19" spans="2:4" ht="29" x14ac:dyDescent="0.35">
      <c r="B19" s="16" t="s">
        <v>1</v>
      </c>
      <c r="C19" s="16" t="s">
        <v>51</v>
      </c>
      <c r="D19" s="16" t="s">
        <v>3</v>
      </c>
    </row>
    <row r="20" spans="2:4" ht="29" x14ac:dyDescent="0.35">
      <c r="B20" s="17">
        <v>100</v>
      </c>
      <c r="C20" s="17" t="s">
        <v>52</v>
      </c>
      <c r="D20" s="17">
        <v>150</v>
      </c>
    </row>
    <row r="21" spans="2:4" ht="43.5" x14ac:dyDescent="0.35">
      <c r="B21" s="17">
        <v>100</v>
      </c>
      <c r="C21" s="17" t="s">
        <v>53</v>
      </c>
      <c r="D21" s="17">
        <v>125</v>
      </c>
    </row>
    <row r="22" spans="2:4" ht="43.5" x14ac:dyDescent="0.35">
      <c r="B22" s="17">
        <v>100</v>
      </c>
      <c r="C22" s="17" t="s">
        <v>54</v>
      </c>
      <c r="D22" s="17">
        <v>100</v>
      </c>
    </row>
    <row r="23" spans="2:4" ht="43.5" x14ac:dyDescent="0.35">
      <c r="B23" s="17">
        <v>100</v>
      </c>
      <c r="C23" s="17" t="s">
        <v>55</v>
      </c>
      <c r="D23" s="17">
        <v>75</v>
      </c>
    </row>
    <row r="24" spans="2:4" ht="43.5" x14ac:dyDescent="0.35">
      <c r="B24" s="17">
        <v>100</v>
      </c>
      <c r="C24" s="17" t="s">
        <v>56</v>
      </c>
      <c r="D24" s="17">
        <v>0</v>
      </c>
    </row>
  </sheetData>
  <mergeCells count="3">
    <mergeCell ref="B17:D17"/>
    <mergeCell ref="B18:D18"/>
    <mergeCell ref="H11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FE5F-31CA-4C49-A67A-D8D24AF0C9A4}">
  <dimension ref="A1:S40"/>
  <sheetViews>
    <sheetView topLeftCell="D7" workbookViewId="0">
      <selection activeCell="K25" sqref="K25"/>
    </sheetView>
  </sheetViews>
  <sheetFormatPr defaultRowHeight="14.5" x14ac:dyDescent="0.35"/>
  <cols>
    <col min="1" max="1" width="13.453125" customWidth="1"/>
    <col min="2" max="2" width="35.54296875" customWidth="1"/>
    <col min="3" max="3" width="39.1796875" customWidth="1"/>
    <col min="4" max="4" width="10.08984375" customWidth="1"/>
    <col min="10" max="10" width="12.453125" customWidth="1"/>
  </cols>
  <sheetData>
    <row r="1" spans="1:18" x14ac:dyDescent="0.35">
      <c r="A1" t="s">
        <v>58</v>
      </c>
    </row>
    <row r="3" spans="1:18" x14ac:dyDescent="0.35">
      <c r="A3" t="s">
        <v>60</v>
      </c>
      <c r="B3" s="32" t="s">
        <v>59</v>
      </c>
    </row>
    <row r="4" spans="1:18" x14ac:dyDescent="0.35">
      <c r="B4" s="68" t="s">
        <v>61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8" x14ac:dyDescent="0.35">
      <c r="B5" s="33" t="s">
        <v>62</v>
      </c>
      <c r="C5" s="2">
        <v>20</v>
      </c>
    </row>
    <row r="6" spans="1:18" x14ac:dyDescent="0.35">
      <c r="B6" s="2" t="s">
        <v>63</v>
      </c>
      <c r="C6" s="2">
        <v>5</v>
      </c>
    </row>
    <row r="7" spans="1:18" x14ac:dyDescent="0.35">
      <c r="D7" s="55" t="s">
        <v>72</v>
      </c>
      <c r="E7" s="55"/>
      <c r="F7" s="55"/>
      <c r="G7" s="55"/>
      <c r="H7" s="55"/>
      <c r="I7" s="55"/>
      <c r="J7" s="55"/>
      <c r="K7" s="55" t="s">
        <v>73</v>
      </c>
      <c r="L7" s="55"/>
      <c r="M7" s="55"/>
      <c r="N7" s="55"/>
      <c r="O7" s="55"/>
      <c r="P7" s="55"/>
      <c r="Q7" s="55"/>
    </row>
    <row r="8" spans="1:18" x14ac:dyDescent="0.35">
      <c r="B8" s="66" t="s">
        <v>64</v>
      </c>
      <c r="C8" s="67" t="s">
        <v>65</v>
      </c>
      <c r="D8" s="66" t="s">
        <v>67</v>
      </c>
      <c r="E8" s="66"/>
      <c r="F8" s="67" t="s">
        <v>68</v>
      </c>
      <c r="G8" s="66" t="s">
        <v>12</v>
      </c>
      <c r="H8" s="66"/>
      <c r="I8" s="67" t="s">
        <v>68</v>
      </c>
      <c r="J8" s="67" t="s">
        <v>69</v>
      </c>
      <c r="K8" s="66" t="s">
        <v>66</v>
      </c>
      <c r="L8" s="66"/>
      <c r="M8" s="67" t="s">
        <v>70</v>
      </c>
      <c r="N8" s="66" t="s">
        <v>71</v>
      </c>
      <c r="O8" s="66"/>
      <c r="P8" s="67" t="s">
        <v>70</v>
      </c>
      <c r="Q8" s="67" t="s">
        <v>69</v>
      </c>
      <c r="R8" s="56" t="s">
        <v>2</v>
      </c>
    </row>
    <row r="9" spans="1:18" x14ac:dyDescent="0.35">
      <c r="B9" s="66"/>
      <c r="C9" s="67"/>
      <c r="D9" s="34" t="s">
        <v>5</v>
      </c>
      <c r="E9" s="34" t="s">
        <v>6</v>
      </c>
      <c r="F9" s="67"/>
      <c r="G9" s="34" t="s">
        <v>5</v>
      </c>
      <c r="H9" s="34" t="s">
        <v>6</v>
      </c>
      <c r="I9" s="67"/>
      <c r="J9" s="67"/>
      <c r="K9" s="34" t="s">
        <v>5</v>
      </c>
      <c r="L9" s="34" t="s">
        <v>6</v>
      </c>
      <c r="M9" s="67"/>
      <c r="N9" s="34" t="s">
        <v>5</v>
      </c>
      <c r="O9" s="34" t="s">
        <v>6</v>
      </c>
      <c r="P9" s="67"/>
      <c r="Q9" s="67"/>
      <c r="R9" s="56"/>
    </row>
    <row r="10" spans="1:18" x14ac:dyDescent="0.35">
      <c r="B10" s="2">
        <v>1</v>
      </c>
      <c r="C10" s="2" t="s">
        <v>254</v>
      </c>
      <c r="D10" s="2">
        <v>8</v>
      </c>
      <c r="E10" s="2">
        <v>2.5</v>
      </c>
      <c r="F10" s="2">
        <f>(D10+E10)</f>
        <v>10.5</v>
      </c>
      <c r="G10" s="2">
        <v>5.7</v>
      </c>
      <c r="H10" s="2">
        <v>0.7</v>
      </c>
      <c r="I10" s="2">
        <f>(G10+H10)</f>
        <v>6.4</v>
      </c>
      <c r="J10" s="26">
        <f>(I10/F10*100)</f>
        <v>60.952380952380956</v>
      </c>
      <c r="K10" s="2">
        <f>(D10*230000/100000)</f>
        <v>18.399999999999999</v>
      </c>
      <c r="L10" s="25">
        <f>(E10*155000/100000)</f>
        <v>3.875</v>
      </c>
      <c r="M10" s="2">
        <f>(L10+K10)</f>
        <v>22.274999999999999</v>
      </c>
      <c r="N10" s="2">
        <f>(G10*230000/100000)</f>
        <v>13.11</v>
      </c>
      <c r="O10" s="2">
        <f>(H10*155000/100000)</f>
        <v>1.085</v>
      </c>
      <c r="P10" s="2">
        <f>(N10+O10)</f>
        <v>14.195</v>
      </c>
      <c r="Q10" s="26">
        <f>(P10/M10*100)</f>
        <v>63.726150392817061</v>
      </c>
      <c r="R10" s="62">
        <v>79.25</v>
      </c>
    </row>
    <row r="11" spans="1:18" x14ac:dyDescent="0.35">
      <c r="B11" s="2">
        <v>2</v>
      </c>
      <c r="C11" s="2" t="s">
        <v>250</v>
      </c>
      <c r="D11" s="2">
        <v>8.5</v>
      </c>
      <c r="E11" s="2">
        <v>3.5</v>
      </c>
      <c r="F11" s="2">
        <f t="shared" ref="F11:F19" si="0">(D11+E11)</f>
        <v>12</v>
      </c>
      <c r="G11" s="2">
        <v>4.3</v>
      </c>
      <c r="H11" s="2">
        <v>1.2</v>
      </c>
      <c r="I11" s="2">
        <f t="shared" ref="I11:I19" si="1">(G11+H11)</f>
        <v>5.5</v>
      </c>
      <c r="J11" s="26">
        <f t="shared" ref="J11:J19" si="2">(I11/F11*100)</f>
        <v>45.833333333333329</v>
      </c>
      <c r="K11" s="2">
        <f t="shared" ref="K11:K14" si="3">(D11*230000/100000)</f>
        <v>19.55</v>
      </c>
      <c r="L11" s="25">
        <f t="shared" ref="L11:L14" si="4">(E11*155000/100000)</f>
        <v>5.4249999999999998</v>
      </c>
      <c r="M11" s="2">
        <f t="shared" ref="M11:M19" si="5">(L11+K11)</f>
        <v>24.975000000000001</v>
      </c>
      <c r="N11" s="2">
        <f t="shared" ref="N11:N14" si="6">(G11*230000/100000)</f>
        <v>9.89</v>
      </c>
      <c r="O11" s="2">
        <f t="shared" ref="O11:O14" si="7">(H11*155000/100000)</f>
        <v>1.86</v>
      </c>
      <c r="P11" s="2">
        <f t="shared" ref="P11:P14" si="8">(N11+O11)</f>
        <v>11.75</v>
      </c>
      <c r="Q11" s="26">
        <f t="shared" ref="Q11:Q14" si="9">(P11/M11*100)</f>
        <v>47.047047047047045</v>
      </c>
      <c r="R11" s="63"/>
    </row>
    <row r="12" spans="1:18" x14ac:dyDescent="0.35">
      <c r="B12" s="2">
        <v>3</v>
      </c>
      <c r="C12" s="2" t="s">
        <v>251</v>
      </c>
      <c r="D12" s="2">
        <v>0</v>
      </c>
      <c r="E12" s="2">
        <v>0</v>
      </c>
      <c r="F12" s="2">
        <f t="shared" si="0"/>
        <v>0</v>
      </c>
      <c r="G12" s="2">
        <v>4.4000000000000004</v>
      </c>
      <c r="H12" s="2">
        <v>0.89</v>
      </c>
      <c r="I12" s="2">
        <f t="shared" si="1"/>
        <v>5.29</v>
      </c>
      <c r="J12" s="26" t="e">
        <f t="shared" si="2"/>
        <v>#DIV/0!</v>
      </c>
      <c r="K12" s="2">
        <f t="shared" si="3"/>
        <v>0</v>
      </c>
      <c r="L12" s="25">
        <f t="shared" si="4"/>
        <v>0</v>
      </c>
      <c r="M12" s="2">
        <f t="shared" si="5"/>
        <v>0</v>
      </c>
      <c r="N12" s="2">
        <f t="shared" si="6"/>
        <v>10.120000000000001</v>
      </c>
      <c r="O12" s="2">
        <f t="shared" si="7"/>
        <v>1.3794999999999999</v>
      </c>
      <c r="P12" s="2">
        <f t="shared" si="8"/>
        <v>11.499500000000001</v>
      </c>
      <c r="Q12" s="26" t="e">
        <f t="shared" si="9"/>
        <v>#DIV/0!</v>
      </c>
      <c r="R12" s="63"/>
    </row>
    <row r="13" spans="1:18" x14ac:dyDescent="0.35">
      <c r="B13" s="2">
        <v>4</v>
      </c>
      <c r="C13" s="2"/>
      <c r="D13" s="2">
        <v>0</v>
      </c>
      <c r="E13" s="2">
        <v>0</v>
      </c>
      <c r="F13" s="2">
        <f t="shared" si="0"/>
        <v>0</v>
      </c>
      <c r="G13" s="2">
        <v>0</v>
      </c>
      <c r="H13" s="2">
        <v>0</v>
      </c>
      <c r="I13" s="2">
        <f t="shared" si="1"/>
        <v>0</v>
      </c>
      <c r="J13" s="2" t="e">
        <f t="shared" si="2"/>
        <v>#DIV/0!</v>
      </c>
      <c r="K13" s="2">
        <f t="shared" si="3"/>
        <v>0</v>
      </c>
      <c r="L13" s="25">
        <f t="shared" si="4"/>
        <v>0</v>
      </c>
      <c r="M13" s="2">
        <f t="shared" si="5"/>
        <v>0</v>
      </c>
      <c r="N13" s="2">
        <f t="shared" si="6"/>
        <v>0</v>
      </c>
      <c r="O13" s="2">
        <f t="shared" si="7"/>
        <v>0</v>
      </c>
      <c r="P13" s="2">
        <f t="shared" si="8"/>
        <v>0</v>
      </c>
      <c r="Q13" s="26" t="e">
        <f t="shared" si="9"/>
        <v>#DIV/0!</v>
      </c>
      <c r="R13" s="63"/>
    </row>
    <row r="14" spans="1:18" x14ac:dyDescent="0.35">
      <c r="B14" s="2">
        <v>5</v>
      </c>
      <c r="C14" s="2"/>
      <c r="D14" s="2">
        <v>0</v>
      </c>
      <c r="E14" s="2">
        <v>0</v>
      </c>
      <c r="F14" s="2">
        <f t="shared" si="0"/>
        <v>0</v>
      </c>
      <c r="G14" s="2">
        <v>0</v>
      </c>
      <c r="H14" s="2">
        <v>0</v>
      </c>
      <c r="I14" s="2">
        <f t="shared" si="1"/>
        <v>0</v>
      </c>
      <c r="J14" s="2" t="e">
        <f t="shared" si="2"/>
        <v>#DIV/0!</v>
      </c>
      <c r="K14" s="2">
        <f t="shared" si="3"/>
        <v>0</v>
      </c>
      <c r="L14" s="25">
        <f t="shared" si="4"/>
        <v>0</v>
      </c>
      <c r="M14" s="2">
        <f t="shared" si="5"/>
        <v>0</v>
      </c>
      <c r="N14" s="2">
        <f t="shared" si="6"/>
        <v>0</v>
      </c>
      <c r="O14" s="2">
        <f t="shared" si="7"/>
        <v>0</v>
      </c>
      <c r="P14" s="2">
        <f t="shared" si="8"/>
        <v>0</v>
      </c>
      <c r="Q14" s="26" t="e">
        <f t="shared" si="9"/>
        <v>#DIV/0!</v>
      </c>
      <c r="R14" s="63"/>
    </row>
    <row r="15" spans="1:18" x14ac:dyDescent="0.35">
      <c r="B15" s="2">
        <v>6</v>
      </c>
      <c r="C15" s="2"/>
      <c r="D15" s="2"/>
      <c r="E15" s="2"/>
      <c r="F15" s="2">
        <f t="shared" si="0"/>
        <v>0</v>
      </c>
      <c r="G15" s="2"/>
      <c r="H15" s="2"/>
      <c r="I15" s="2">
        <f t="shared" si="1"/>
        <v>0</v>
      </c>
      <c r="J15" s="2" t="e">
        <f t="shared" si="2"/>
        <v>#DIV/0!</v>
      </c>
      <c r="K15" s="2"/>
      <c r="L15" s="2"/>
      <c r="M15" s="2">
        <f t="shared" si="5"/>
        <v>0</v>
      </c>
      <c r="N15" s="2"/>
      <c r="O15" s="2"/>
      <c r="P15" s="2"/>
      <c r="Q15" s="2"/>
      <c r="R15" s="63"/>
    </row>
    <row r="16" spans="1:18" x14ac:dyDescent="0.35">
      <c r="B16" s="2">
        <v>7</v>
      </c>
      <c r="C16" s="2"/>
      <c r="D16" s="2"/>
      <c r="E16" s="2"/>
      <c r="F16" s="2">
        <f t="shared" si="0"/>
        <v>0</v>
      </c>
      <c r="G16" s="2"/>
      <c r="H16" s="2"/>
      <c r="I16" s="2">
        <f t="shared" si="1"/>
        <v>0</v>
      </c>
      <c r="J16" s="2" t="e">
        <f t="shared" si="2"/>
        <v>#DIV/0!</v>
      </c>
      <c r="K16" s="2"/>
      <c r="L16" s="2"/>
      <c r="M16" s="2">
        <f t="shared" si="5"/>
        <v>0</v>
      </c>
      <c r="N16" s="2"/>
      <c r="O16" s="2"/>
      <c r="P16" s="2"/>
      <c r="Q16" s="2"/>
      <c r="R16" s="63"/>
    </row>
    <row r="17" spans="1:19" x14ac:dyDescent="0.35">
      <c r="B17" s="2">
        <v>8</v>
      </c>
      <c r="C17" s="2"/>
      <c r="D17" s="2">
        <v>0</v>
      </c>
      <c r="E17" s="2"/>
      <c r="F17" s="2">
        <f t="shared" si="0"/>
        <v>0</v>
      </c>
      <c r="G17" s="2"/>
      <c r="H17" s="2"/>
      <c r="I17" s="2">
        <f t="shared" si="1"/>
        <v>0</v>
      </c>
      <c r="J17" s="2" t="e">
        <f t="shared" si="2"/>
        <v>#DIV/0!</v>
      </c>
      <c r="K17" s="2"/>
      <c r="L17" s="2"/>
      <c r="M17" s="2">
        <f t="shared" si="5"/>
        <v>0</v>
      </c>
      <c r="N17" s="2"/>
      <c r="O17" s="2"/>
      <c r="P17" s="2"/>
      <c r="Q17" s="2"/>
      <c r="R17" s="63"/>
    </row>
    <row r="18" spans="1:19" x14ac:dyDescent="0.35">
      <c r="B18" s="2">
        <v>9</v>
      </c>
      <c r="C18" s="2"/>
      <c r="D18" s="2">
        <v>0</v>
      </c>
      <c r="E18" s="2"/>
      <c r="F18" s="2">
        <v>0</v>
      </c>
      <c r="G18" s="2"/>
      <c r="H18" s="2"/>
      <c r="I18" s="2">
        <f t="shared" si="1"/>
        <v>0</v>
      </c>
      <c r="J18" s="2" t="e">
        <f t="shared" si="2"/>
        <v>#DIV/0!</v>
      </c>
      <c r="K18" s="2"/>
      <c r="L18" s="2"/>
      <c r="M18" s="2">
        <f t="shared" si="5"/>
        <v>0</v>
      </c>
      <c r="N18" s="2"/>
      <c r="O18" s="2"/>
      <c r="P18" s="2"/>
      <c r="Q18" s="2"/>
      <c r="R18" s="63"/>
      <c r="S18" t="s">
        <v>9</v>
      </c>
    </row>
    <row r="19" spans="1:19" x14ac:dyDescent="0.35">
      <c r="B19" s="2">
        <v>10</v>
      </c>
      <c r="C19" s="2"/>
      <c r="D19" s="2">
        <v>0</v>
      </c>
      <c r="E19" s="2"/>
      <c r="F19" s="2">
        <f t="shared" si="0"/>
        <v>0</v>
      </c>
      <c r="G19" s="2"/>
      <c r="H19" s="2"/>
      <c r="I19" s="2">
        <f t="shared" si="1"/>
        <v>0</v>
      </c>
      <c r="J19" s="2" t="e">
        <f t="shared" si="2"/>
        <v>#DIV/0!</v>
      </c>
      <c r="K19" s="2"/>
      <c r="L19" s="2"/>
      <c r="M19" s="2">
        <f t="shared" si="5"/>
        <v>0</v>
      </c>
      <c r="N19" s="2"/>
      <c r="O19" s="2"/>
      <c r="P19" s="2"/>
      <c r="Q19" s="2"/>
      <c r="R19" s="64"/>
    </row>
    <row r="20" spans="1:19" x14ac:dyDescent="0.35">
      <c r="B20" s="2"/>
      <c r="C20" s="2" t="s">
        <v>19</v>
      </c>
      <c r="D20" s="2">
        <f>SUM(D10:D19)</f>
        <v>16.5</v>
      </c>
      <c r="E20" s="2">
        <f t="shared" ref="E20:I20" si="10">SUM(E10:E19)</f>
        <v>6</v>
      </c>
      <c r="F20" s="2">
        <f t="shared" si="10"/>
        <v>22.5</v>
      </c>
      <c r="G20" s="2">
        <f t="shared" si="10"/>
        <v>14.4</v>
      </c>
      <c r="H20" s="2">
        <f t="shared" si="10"/>
        <v>2.79</v>
      </c>
      <c r="I20" s="2">
        <f t="shared" si="10"/>
        <v>17.190000000000001</v>
      </c>
      <c r="J20" s="26">
        <f>(I20/F20*100)</f>
        <v>76.400000000000006</v>
      </c>
      <c r="K20" s="2">
        <f>SUM(K10:K19)</f>
        <v>37.950000000000003</v>
      </c>
      <c r="L20" s="2">
        <f t="shared" ref="L20:P20" si="11">SUM(L10:L19)</f>
        <v>9.3000000000000007</v>
      </c>
      <c r="M20" s="2">
        <f t="shared" si="11"/>
        <v>47.25</v>
      </c>
      <c r="N20" s="2">
        <f t="shared" si="11"/>
        <v>33.120000000000005</v>
      </c>
      <c r="O20" s="2">
        <f t="shared" si="11"/>
        <v>4.3245000000000005</v>
      </c>
      <c r="P20" s="2">
        <f t="shared" si="11"/>
        <v>37.444500000000005</v>
      </c>
      <c r="Q20" s="26">
        <f>(P20/M20*100)</f>
        <v>79.247619047619054</v>
      </c>
      <c r="R20" s="2"/>
    </row>
    <row r="22" spans="1:19" x14ac:dyDescent="0.35">
      <c r="C22" s="59" t="s">
        <v>20</v>
      </c>
      <c r="D22" s="59"/>
      <c r="E22" s="59"/>
    </row>
    <row r="23" spans="1:19" x14ac:dyDescent="0.35">
      <c r="C23" s="60" t="s">
        <v>21</v>
      </c>
      <c r="D23" s="60"/>
      <c r="E23" s="60"/>
    </row>
    <row r="24" spans="1:19" ht="29" x14ac:dyDescent="0.35">
      <c r="C24" s="16" t="s">
        <v>1</v>
      </c>
      <c r="D24" s="16" t="s">
        <v>22</v>
      </c>
      <c r="E24" s="16" t="s">
        <v>3</v>
      </c>
    </row>
    <row r="25" spans="1:19" x14ac:dyDescent="0.35">
      <c r="C25" s="17">
        <v>100</v>
      </c>
      <c r="D25" s="17">
        <v>100</v>
      </c>
      <c r="E25" s="17">
        <v>100</v>
      </c>
    </row>
    <row r="26" spans="1:19" x14ac:dyDescent="0.35">
      <c r="C26" s="17">
        <v>100</v>
      </c>
      <c r="D26" s="17">
        <v>90</v>
      </c>
      <c r="E26" s="17">
        <v>90</v>
      </c>
    </row>
    <row r="27" spans="1:19" x14ac:dyDescent="0.35">
      <c r="C27" s="17">
        <v>100</v>
      </c>
      <c r="D27" s="17">
        <v>110</v>
      </c>
      <c r="E27" s="17">
        <v>110</v>
      </c>
    </row>
    <row r="29" spans="1:19" x14ac:dyDescent="0.35">
      <c r="A29" s="2" t="s">
        <v>35</v>
      </c>
      <c r="B29" s="2" t="s">
        <v>74</v>
      </c>
      <c r="C29" s="2" t="s">
        <v>9</v>
      </c>
      <c r="D29" s="2" t="s">
        <v>2</v>
      </c>
    </row>
    <row r="30" spans="1:19" x14ac:dyDescent="0.35">
      <c r="A30" s="2"/>
      <c r="B30" s="2" t="s">
        <v>83</v>
      </c>
      <c r="C30" s="2">
        <v>50</v>
      </c>
      <c r="D30" s="62">
        <v>50</v>
      </c>
    </row>
    <row r="31" spans="1:19" x14ac:dyDescent="0.35">
      <c r="A31" s="2"/>
      <c r="B31" s="2" t="s">
        <v>75</v>
      </c>
      <c r="C31" s="2">
        <v>35</v>
      </c>
      <c r="D31" s="63"/>
    </row>
    <row r="32" spans="1:19" x14ac:dyDescent="0.35">
      <c r="A32" s="2"/>
      <c r="B32" s="2" t="s">
        <v>76</v>
      </c>
      <c r="C32" s="2">
        <v>80</v>
      </c>
      <c r="D32" s="63"/>
      <c r="I32" s="48"/>
    </row>
    <row r="33" spans="1:9" x14ac:dyDescent="0.35">
      <c r="A33" s="2"/>
      <c r="B33" s="2" t="s">
        <v>84</v>
      </c>
      <c r="C33" s="2">
        <v>40</v>
      </c>
      <c r="D33" s="64"/>
      <c r="I33" s="48"/>
    </row>
    <row r="34" spans="1:9" x14ac:dyDescent="0.35">
      <c r="A34" s="8"/>
      <c r="B34" s="9" t="s">
        <v>85</v>
      </c>
      <c r="C34" s="35">
        <v>0.5</v>
      </c>
      <c r="D34" s="2"/>
      <c r="I34" s="48"/>
    </row>
    <row r="36" spans="1:9" x14ac:dyDescent="0.35">
      <c r="A36" s="2" t="s">
        <v>77</v>
      </c>
      <c r="B36" s="2" t="s">
        <v>78</v>
      </c>
      <c r="C36" s="2">
        <v>100</v>
      </c>
      <c r="D36" s="65">
        <v>75</v>
      </c>
    </row>
    <row r="37" spans="1:9" x14ac:dyDescent="0.35">
      <c r="B37" s="2" t="s">
        <v>79</v>
      </c>
      <c r="C37" s="2">
        <v>40</v>
      </c>
      <c r="D37" s="65"/>
    </row>
    <row r="38" spans="1:9" x14ac:dyDescent="0.35">
      <c r="B38" s="2" t="s">
        <v>80</v>
      </c>
      <c r="C38" s="2">
        <v>35</v>
      </c>
      <c r="D38" s="65"/>
    </row>
    <row r="39" spans="1:9" x14ac:dyDescent="0.35">
      <c r="B39" s="2" t="s">
        <v>81</v>
      </c>
      <c r="C39" s="2">
        <f>(C38+C37)</f>
        <v>75</v>
      </c>
      <c r="D39" s="65"/>
    </row>
    <row r="40" spans="1:9" x14ac:dyDescent="0.35">
      <c r="B40" s="2" t="s">
        <v>82</v>
      </c>
      <c r="C40" s="35">
        <v>0.75</v>
      </c>
      <c r="D40" s="2"/>
    </row>
  </sheetData>
  <mergeCells count="21">
    <mergeCell ref="D7:J7"/>
    <mergeCell ref="K7:Q7"/>
    <mergeCell ref="B4:P4"/>
    <mergeCell ref="D8:E8"/>
    <mergeCell ref="F8:F9"/>
    <mergeCell ref="C8:C9"/>
    <mergeCell ref="G8:H8"/>
    <mergeCell ref="I8:I9"/>
    <mergeCell ref="B8:B9"/>
    <mergeCell ref="J8:J9"/>
    <mergeCell ref="R8:R9"/>
    <mergeCell ref="C22:E22"/>
    <mergeCell ref="C23:E23"/>
    <mergeCell ref="R10:R19"/>
    <mergeCell ref="D36:D39"/>
    <mergeCell ref="D30:D33"/>
    <mergeCell ref="K8:L8"/>
    <mergeCell ref="M8:M9"/>
    <mergeCell ref="N8:O8"/>
    <mergeCell ref="P8:P9"/>
    <mergeCell ref="Q8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DE79-0539-4568-9903-8242D5E6BBBA}">
  <dimension ref="A1:N53"/>
  <sheetViews>
    <sheetView workbookViewId="0">
      <selection activeCell="D1" sqref="D1"/>
    </sheetView>
  </sheetViews>
  <sheetFormatPr defaultRowHeight="14.5" x14ac:dyDescent="0.35"/>
  <cols>
    <col min="1" max="1" width="13.54296875" customWidth="1"/>
    <col min="2" max="2" width="11" customWidth="1"/>
    <col min="3" max="3" width="46.6328125" customWidth="1"/>
    <col min="4" max="4" width="9.26953125" customWidth="1"/>
    <col min="5" max="5" width="10.7265625" customWidth="1"/>
    <col min="6" max="6" width="16.26953125" customWidth="1"/>
    <col min="9" max="9" width="17.81640625" customWidth="1"/>
    <col min="10" max="10" width="10" customWidth="1"/>
  </cols>
  <sheetData>
    <row r="1" spans="1:14" ht="15.5" x14ac:dyDescent="0.35">
      <c r="A1" s="71" t="s">
        <v>86</v>
      </c>
      <c r="B1" s="71"/>
      <c r="C1" s="71"/>
    </row>
    <row r="3" spans="1:14" x14ac:dyDescent="0.35">
      <c r="B3" s="34" t="s">
        <v>4</v>
      </c>
      <c r="C3" s="34" t="s">
        <v>96</v>
      </c>
      <c r="D3" s="34" t="s">
        <v>91</v>
      </c>
      <c r="E3" s="34" t="s">
        <v>92</v>
      </c>
      <c r="F3" s="34" t="s">
        <v>93</v>
      </c>
      <c r="G3" s="34" t="s">
        <v>19</v>
      </c>
      <c r="H3" s="34" t="s">
        <v>1</v>
      </c>
      <c r="I3" s="34" t="s">
        <v>69</v>
      </c>
      <c r="J3" s="34" t="s">
        <v>2</v>
      </c>
      <c r="L3" s="59" t="s">
        <v>97</v>
      </c>
      <c r="M3" s="59"/>
      <c r="N3" s="59"/>
    </row>
    <row r="4" spans="1:14" ht="23" customHeight="1" x14ac:dyDescent="0.35">
      <c r="C4" s="2" t="s">
        <v>87</v>
      </c>
      <c r="D4" s="2">
        <v>0</v>
      </c>
      <c r="E4" s="2">
        <v>0</v>
      </c>
      <c r="F4" s="2">
        <v>0</v>
      </c>
      <c r="G4" s="2">
        <f>SUM(D4+E4+F4)</f>
        <v>0</v>
      </c>
      <c r="H4" s="65">
        <v>20</v>
      </c>
      <c r="I4" s="65">
        <f>(G10/H10*100)</f>
        <v>290</v>
      </c>
      <c r="J4" s="69">
        <v>85</v>
      </c>
      <c r="L4" s="60" t="s">
        <v>98</v>
      </c>
      <c r="M4" s="60"/>
      <c r="N4" s="60"/>
    </row>
    <row r="5" spans="1:14" ht="29" x14ac:dyDescent="0.35">
      <c r="C5" s="2" t="s">
        <v>88</v>
      </c>
      <c r="D5" s="2">
        <v>22</v>
      </c>
      <c r="E5" s="2">
        <v>15</v>
      </c>
      <c r="F5" s="2">
        <v>18</v>
      </c>
      <c r="G5" s="2">
        <f>SUM(D5+E5+F5)</f>
        <v>55</v>
      </c>
      <c r="H5" s="65"/>
      <c r="I5" s="65"/>
      <c r="J5" s="69"/>
      <c r="L5" s="16" t="s">
        <v>1</v>
      </c>
      <c r="M5" s="16" t="s">
        <v>22</v>
      </c>
      <c r="N5" s="16" t="s">
        <v>3</v>
      </c>
    </row>
    <row r="6" spans="1:14" x14ac:dyDescent="0.35">
      <c r="C6" s="2" t="s">
        <v>89</v>
      </c>
      <c r="D6" s="2"/>
      <c r="E6" s="2"/>
      <c r="F6" s="2"/>
      <c r="G6" s="2">
        <f t="shared" ref="G6:G7" si="0">SUM(D6+E6+F6)</f>
        <v>0</v>
      </c>
      <c r="H6" s="65"/>
      <c r="I6" s="65"/>
      <c r="J6" s="69"/>
      <c r="L6" s="17">
        <v>100</v>
      </c>
      <c r="M6" s="17">
        <v>100</v>
      </c>
      <c r="N6" s="17">
        <v>100</v>
      </c>
    </row>
    <row r="7" spans="1:14" x14ac:dyDescent="0.35">
      <c r="C7" s="2" t="s">
        <v>90</v>
      </c>
      <c r="D7" s="2">
        <v>0</v>
      </c>
      <c r="E7" s="2">
        <v>0</v>
      </c>
      <c r="F7" s="2">
        <v>0</v>
      </c>
      <c r="G7" s="2">
        <f t="shared" si="0"/>
        <v>0</v>
      </c>
      <c r="H7" s="65"/>
      <c r="I7" s="65"/>
      <c r="J7" s="69"/>
      <c r="L7" s="17">
        <v>100</v>
      </c>
      <c r="M7" s="17" t="s">
        <v>99</v>
      </c>
      <c r="N7" s="17">
        <v>0</v>
      </c>
    </row>
    <row r="8" spans="1:14" x14ac:dyDescent="0.35">
      <c r="C8" s="2" t="s">
        <v>94</v>
      </c>
      <c r="D8" s="2">
        <v>100</v>
      </c>
      <c r="E8" s="2">
        <v>100</v>
      </c>
      <c r="F8" s="2">
        <v>100</v>
      </c>
      <c r="G8" s="2">
        <v>2</v>
      </c>
      <c r="H8" s="65"/>
      <c r="I8" s="65"/>
      <c r="J8" s="69"/>
      <c r="L8" s="17">
        <v>100</v>
      </c>
      <c r="M8" s="17">
        <v>80</v>
      </c>
      <c r="N8" s="17">
        <v>80</v>
      </c>
    </row>
    <row r="9" spans="1:14" x14ac:dyDescent="0.35">
      <c r="C9" s="2" t="s">
        <v>95</v>
      </c>
      <c r="D9" s="2"/>
      <c r="E9" s="2"/>
      <c r="F9" s="2">
        <v>50</v>
      </c>
      <c r="G9" s="2">
        <v>1</v>
      </c>
      <c r="H9" s="65"/>
      <c r="I9" s="65"/>
      <c r="J9" s="69"/>
    </row>
    <row r="10" spans="1:14" x14ac:dyDescent="0.35">
      <c r="C10" s="27" t="s">
        <v>19</v>
      </c>
      <c r="D10" s="27">
        <f>SUM(D5:D7)</f>
        <v>22</v>
      </c>
      <c r="E10" s="27">
        <f t="shared" ref="E10:F10" si="1">SUM(E5:E7)</f>
        <v>15</v>
      </c>
      <c r="F10" s="27">
        <f t="shared" si="1"/>
        <v>18</v>
      </c>
      <c r="G10" s="27">
        <f>SUM(G4:G9)</f>
        <v>58</v>
      </c>
      <c r="H10" s="27">
        <f>(H4)</f>
        <v>20</v>
      </c>
      <c r="I10" s="27"/>
      <c r="J10" s="27"/>
    </row>
    <row r="12" spans="1:14" x14ac:dyDescent="0.35">
      <c r="B12" s="34" t="s">
        <v>16</v>
      </c>
      <c r="C12" s="34" t="s">
        <v>96</v>
      </c>
      <c r="D12" s="34" t="s">
        <v>100</v>
      </c>
      <c r="E12" s="34" t="s">
        <v>101</v>
      </c>
      <c r="F12" s="34" t="s">
        <v>102</v>
      </c>
      <c r="G12" s="34" t="s">
        <v>19</v>
      </c>
      <c r="H12" s="34" t="s">
        <v>1</v>
      </c>
      <c r="I12" s="34" t="s">
        <v>69</v>
      </c>
      <c r="J12" s="34" t="s">
        <v>2</v>
      </c>
    </row>
    <row r="13" spans="1:14" x14ac:dyDescent="0.35">
      <c r="C13" s="2" t="s">
        <v>87</v>
      </c>
      <c r="D13" s="2">
        <v>0</v>
      </c>
      <c r="E13" s="2">
        <v>0</v>
      </c>
      <c r="F13" s="2">
        <v>0</v>
      </c>
      <c r="G13" s="2">
        <f>SUM(D13+E13+F13)</f>
        <v>0</v>
      </c>
      <c r="H13" s="65">
        <v>20</v>
      </c>
      <c r="I13" s="65">
        <f>(G19/H19*100)</f>
        <v>110.00000000000001</v>
      </c>
      <c r="J13" s="69">
        <v>100</v>
      </c>
    </row>
    <row r="14" spans="1:14" x14ac:dyDescent="0.35">
      <c r="C14" s="2" t="s">
        <v>88</v>
      </c>
      <c r="D14" s="2">
        <v>0</v>
      </c>
      <c r="E14" s="2">
        <v>0</v>
      </c>
      <c r="F14" s="2">
        <v>0</v>
      </c>
      <c r="G14" s="2">
        <f>SUM(D14+E14+F14)</f>
        <v>0</v>
      </c>
      <c r="H14" s="65"/>
      <c r="I14" s="65"/>
      <c r="J14" s="69"/>
    </row>
    <row r="15" spans="1:14" x14ac:dyDescent="0.35">
      <c r="C15" s="2" t="s">
        <v>89</v>
      </c>
      <c r="D15" s="2"/>
      <c r="E15" s="2"/>
      <c r="F15" s="2"/>
      <c r="G15" s="2">
        <f t="shared" ref="G15:G16" si="2">SUM(D15+E15+F15)</f>
        <v>0</v>
      </c>
      <c r="H15" s="65"/>
      <c r="I15" s="65"/>
      <c r="J15" s="69"/>
    </row>
    <row r="16" spans="1:14" x14ac:dyDescent="0.35">
      <c r="C16" s="2" t="s">
        <v>90</v>
      </c>
      <c r="D16" s="2">
        <v>0</v>
      </c>
      <c r="E16" s="2">
        <v>0</v>
      </c>
      <c r="F16" s="2">
        <v>0</v>
      </c>
      <c r="G16" s="2">
        <f t="shared" si="2"/>
        <v>0</v>
      </c>
      <c r="H16" s="65"/>
      <c r="I16" s="65"/>
      <c r="J16" s="69"/>
    </row>
    <row r="17" spans="2:10" x14ac:dyDescent="0.35">
      <c r="C17" s="2" t="s">
        <v>94</v>
      </c>
      <c r="D17" s="2">
        <v>150</v>
      </c>
      <c r="E17" s="2">
        <v>150</v>
      </c>
      <c r="F17" s="2">
        <v>150</v>
      </c>
      <c r="G17" s="2">
        <v>21</v>
      </c>
      <c r="H17" s="65"/>
      <c r="I17" s="65"/>
      <c r="J17" s="69"/>
    </row>
    <row r="18" spans="2:10" x14ac:dyDescent="0.35">
      <c r="C18" s="2" t="s">
        <v>95</v>
      </c>
      <c r="D18" s="2"/>
      <c r="E18" s="2"/>
      <c r="F18" s="2">
        <v>50</v>
      </c>
      <c r="G18" s="2">
        <v>1</v>
      </c>
      <c r="H18" s="65"/>
      <c r="I18" s="65"/>
      <c r="J18" s="69"/>
    </row>
    <row r="19" spans="2:10" x14ac:dyDescent="0.35">
      <c r="C19" s="27" t="s">
        <v>19</v>
      </c>
      <c r="D19" s="27">
        <f>SUM(D14:D16)</f>
        <v>0</v>
      </c>
      <c r="E19" s="27">
        <f>SUM(E14:E16)</f>
        <v>0</v>
      </c>
      <c r="F19" s="27">
        <f>SUM(F14:F16)</f>
        <v>0</v>
      </c>
      <c r="G19" s="27">
        <f>SUM(G13:G18)</f>
        <v>22</v>
      </c>
      <c r="H19" s="27">
        <f>(H13)</f>
        <v>20</v>
      </c>
      <c r="I19" s="27"/>
      <c r="J19" s="27"/>
    </row>
    <row r="21" spans="2:10" x14ac:dyDescent="0.35">
      <c r="B21" s="34" t="s">
        <v>17</v>
      </c>
      <c r="C21" s="34" t="s">
        <v>96</v>
      </c>
      <c r="D21" s="34" t="s">
        <v>103</v>
      </c>
      <c r="E21" s="34" t="s">
        <v>104</v>
      </c>
      <c r="F21" s="34" t="s">
        <v>105</v>
      </c>
      <c r="G21" s="34" t="s">
        <v>19</v>
      </c>
      <c r="H21" s="34" t="s">
        <v>1</v>
      </c>
      <c r="I21" s="34" t="s">
        <v>69</v>
      </c>
      <c r="J21" s="34" t="s">
        <v>2</v>
      </c>
    </row>
    <row r="22" spans="2:10" x14ac:dyDescent="0.35">
      <c r="C22" s="2" t="s">
        <v>87</v>
      </c>
      <c r="D22" s="2">
        <v>0</v>
      </c>
      <c r="E22" s="2">
        <v>0</v>
      </c>
      <c r="F22" s="2">
        <v>8</v>
      </c>
      <c r="G22" s="2">
        <f>SUM(D22+E22+F22)</f>
        <v>8</v>
      </c>
      <c r="H22" s="65">
        <v>20</v>
      </c>
      <c r="I22" s="65">
        <f>(G26/H26*100)</f>
        <v>305</v>
      </c>
      <c r="J22" s="69">
        <v>0</v>
      </c>
    </row>
    <row r="23" spans="2:10" x14ac:dyDescent="0.35">
      <c r="C23" s="2" t="s">
        <v>88</v>
      </c>
      <c r="D23" s="2">
        <v>20</v>
      </c>
      <c r="E23" s="2">
        <v>15</v>
      </c>
      <c r="F23" s="2">
        <v>18</v>
      </c>
      <c r="G23" s="2">
        <f>SUM(D23+E23+F23)</f>
        <v>53</v>
      </c>
      <c r="H23" s="65"/>
      <c r="I23" s="65"/>
      <c r="J23" s="69"/>
    </row>
    <row r="24" spans="2:10" x14ac:dyDescent="0.35">
      <c r="C24" s="2" t="s">
        <v>89</v>
      </c>
      <c r="D24" s="2"/>
      <c r="E24" s="2"/>
      <c r="F24" s="2"/>
      <c r="G24" s="2">
        <f t="shared" ref="G24:G25" si="3">SUM(D24+E24+F24)</f>
        <v>0</v>
      </c>
      <c r="H24" s="65"/>
      <c r="I24" s="65"/>
      <c r="J24" s="69"/>
    </row>
    <row r="25" spans="2:10" x14ac:dyDescent="0.35">
      <c r="C25" s="2" t="s">
        <v>90</v>
      </c>
      <c r="D25" s="2">
        <v>0</v>
      </c>
      <c r="E25" s="2">
        <v>0</v>
      </c>
      <c r="F25" s="2">
        <v>0</v>
      </c>
      <c r="G25" s="2">
        <f t="shared" si="3"/>
        <v>0</v>
      </c>
      <c r="H25" s="65"/>
      <c r="I25" s="65"/>
      <c r="J25" s="69"/>
    </row>
    <row r="26" spans="2:10" x14ac:dyDescent="0.35">
      <c r="C26" s="27" t="s">
        <v>19</v>
      </c>
      <c r="D26" s="27">
        <f>SUM(D23:D25)</f>
        <v>20</v>
      </c>
      <c r="E26" s="27">
        <f>SUM(E23:E25)</f>
        <v>15</v>
      </c>
      <c r="F26" s="27">
        <f>SUM(F23:F25)</f>
        <v>18</v>
      </c>
      <c r="G26" s="27">
        <f>SUM(G22:G25)</f>
        <v>61</v>
      </c>
      <c r="H26" s="27">
        <f>(H22)</f>
        <v>20</v>
      </c>
      <c r="I26" s="27"/>
      <c r="J26" s="27"/>
    </row>
    <row r="28" spans="2:10" x14ac:dyDescent="0.35">
      <c r="B28" s="34" t="s">
        <v>18</v>
      </c>
      <c r="C28" s="34" t="s">
        <v>96</v>
      </c>
      <c r="D28" s="34" t="s">
        <v>106</v>
      </c>
      <c r="E28" s="34" t="s">
        <v>107</v>
      </c>
      <c r="F28" s="34" t="s">
        <v>108</v>
      </c>
      <c r="G28" s="34" t="s">
        <v>19</v>
      </c>
      <c r="H28" s="34" t="s">
        <v>1</v>
      </c>
      <c r="I28" s="34" t="s">
        <v>69</v>
      </c>
      <c r="J28" s="34" t="s">
        <v>2</v>
      </c>
    </row>
    <row r="29" spans="2:10" x14ac:dyDescent="0.35">
      <c r="C29" s="2" t="s">
        <v>87</v>
      </c>
      <c r="D29" s="2">
        <v>0</v>
      </c>
      <c r="E29" s="2">
        <v>0</v>
      </c>
      <c r="F29" s="2">
        <v>0</v>
      </c>
      <c r="G29" s="2">
        <f>SUM(D29+E29+F29)</f>
        <v>0</v>
      </c>
      <c r="H29" s="65">
        <v>20</v>
      </c>
      <c r="I29" s="65">
        <f>(G33/H33*100)</f>
        <v>245.00000000000003</v>
      </c>
      <c r="J29" s="69">
        <v>100</v>
      </c>
    </row>
    <row r="30" spans="2:10" x14ac:dyDescent="0.35">
      <c r="C30" s="2" t="s">
        <v>88</v>
      </c>
      <c r="D30" s="2">
        <v>12</v>
      </c>
      <c r="E30" s="2">
        <v>10</v>
      </c>
      <c r="F30" s="2">
        <v>12</v>
      </c>
      <c r="G30" s="2">
        <f>SUM(D30+E30+F30)</f>
        <v>34</v>
      </c>
      <c r="H30" s="65"/>
      <c r="I30" s="65"/>
      <c r="J30" s="69"/>
    </row>
    <row r="31" spans="2:10" x14ac:dyDescent="0.35">
      <c r="C31" s="2" t="s">
        <v>89</v>
      </c>
      <c r="D31" s="2"/>
      <c r="E31" s="2"/>
      <c r="F31" s="2"/>
      <c r="G31" s="2">
        <f t="shared" ref="G31:G32" si="4">SUM(D31+E31+F31)</f>
        <v>0</v>
      </c>
      <c r="H31" s="65"/>
      <c r="I31" s="65"/>
      <c r="J31" s="69"/>
    </row>
    <row r="32" spans="2:10" x14ac:dyDescent="0.35">
      <c r="C32" s="2" t="s">
        <v>90</v>
      </c>
      <c r="D32" s="2">
        <v>0</v>
      </c>
      <c r="E32" s="2">
        <v>0</v>
      </c>
      <c r="F32" s="2">
        <v>15</v>
      </c>
      <c r="G32" s="2">
        <f t="shared" si="4"/>
        <v>15</v>
      </c>
      <c r="H32" s="65"/>
      <c r="I32" s="65"/>
      <c r="J32" s="69"/>
    </row>
    <row r="33" spans="1:10" x14ac:dyDescent="0.35">
      <c r="C33" s="27" t="s">
        <v>19</v>
      </c>
      <c r="D33" s="27">
        <f>SUM(D30:D32)</f>
        <v>12</v>
      </c>
      <c r="E33" s="27">
        <f t="shared" ref="E33" si="5">SUM(E30:E32)</f>
        <v>10</v>
      </c>
      <c r="F33" s="27">
        <f t="shared" ref="F33" si="6">SUM(F30:F32)</f>
        <v>27</v>
      </c>
      <c r="G33" s="27">
        <f>SUM(G29:G32)</f>
        <v>49</v>
      </c>
      <c r="H33" s="27">
        <f>(H29)</f>
        <v>20</v>
      </c>
      <c r="I33" s="27"/>
      <c r="J33" s="27"/>
    </row>
    <row r="35" spans="1:10" x14ac:dyDescent="0.35">
      <c r="C35" s="2" t="s">
        <v>109</v>
      </c>
      <c r="D35" s="2"/>
    </row>
    <row r="36" spans="1:10" x14ac:dyDescent="0.35">
      <c r="C36" s="2" t="s">
        <v>110</v>
      </c>
      <c r="D36" s="2">
        <v>1300</v>
      </c>
    </row>
    <row r="37" spans="1:10" x14ac:dyDescent="0.35">
      <c r="C37" s="2" t="s">
        <v>95</v>
      </c>
      <c r="D37" s="2">
        <v>260</v>
      </c>
    </row>
    <row r="39" spans="1:10" x14ac:dyDescent="0.35">
      <c r="C39" t="s">
        <v>9</v>
      </c>
    </row>
    <row r="40" spans="1:10" x14ac:dyDescent="0.35">
      <c r="C40" s="2" t="s">
        <v>116</v>
      </c>
      <c r="D40" s="2" t="s">
        <v>117</v>
      </c>
      <c r="E40" s="2" t="s">
        <v>114</v>
      </c>
      <c r="F40" s="2" t="s">
        <v>115</v>
      </c>
    </row>
    <row r="41" spans="1:10" x14ac:dyDescent="0.35">
      <c r="C41" s="2" t="s">
        <v>111</v>
      </c>
      <c r="D41" s="2">
        <v>1</v>
      </c>
      <c r="E41" s="2"/>
      <c r="F41" s="2"/>
    </row>
    <row r="42" spans="1:10" x14ac:dyDescent="0.35">
      <c r="C42" s="2" t="s">
        <v>112</v>
      </c>
      <c r="D42" s="2">
        <f>(50*1)</f>
        <v>50</v>
      </c>
      <c r="E42" s="2">
        <f>(D42*26)</f>
        <v>1300</v>
      </c>
      <c r="F42" s="25">
        <f>(E42/60)</f>
        <v>21.666666666666668</v>
      </c>
    </row>
    <row r="43" spans="1:10" x14ac:dyDescent="0.35">
      <c r="C43" s="2" t="s">
        <v>113</v>
      </c>
      <c r="D43" s="2">
        <f>(10*1)</f>
        <v>10</v>
      </c>
      <c r="E43" s="2">
        <f>(D43*26)</f>
        <v>260</v>
      </c>
      <c r="F43" s="25">
        <f>(E43/60)</f>
        <v>4.333333333333333</v>
      </c>
    </row>
    <row r="46" spans="1:10" ht="15.5" customHeight="1" x14ac:dyDescent="0.35">
      <c r="A46" s="70" t="s">
        <v>118</v>
      </c>
      <c r="B46" s="70"/>
      <c r="C46" s="70"/>
    </row>
    <row r="48" spans="1:10" ht="84.5" x14ac:dyDescent="0.35">
      <c r="B48" s="2" t="s">
        <v>119</v>
      </c>
      <c r="C48" s="2" t="s">
        <v>120</v>
      </c>
      <c r="D48" s="36" t="s">
        <v>121</v>
      </c>
      <c r="E48" s="36" t="s">
        <v>122</v>
      </c>
    </row>
    <row r="49" spans="2:5" x14ac:dyDescent="0.35">
      <c r="B49" s="2" t="s">
        <v>87</v>
      </c>
      <c r="C49" s="2">
        <v>30</v>
      </c>
      <c r="D49" s="2">
        <v>0</v>
      </c>
      <c r="E49" s="2"/>
    </row>
    <row r="50" spans="2:5" x14ac:dyDescent="0.35">
      <c r="B50" s="2" t="s">
        <v>88</v>
      </c>
      <c r="C50" s="2">
        <v>34</v>
      </c>
      <c r="D50" s="2">
        <v>7</v>
      </c>
      <c r="E50" s="2"/>
    </row>
    <row r="51" spans="2:5" x14ac:dyDescent="0.35">
      <c r="B51" s="2" t="s">
        <v>89</v>
      </c>
      <c r="C51" s="2"/>
      <c r="D51" s="2"/>
      <c r="E51" s="2"/>
    </row>
    <row r="52" spans="2:5" x14ac:dyDescent="0.35">
      <c r="B52" s="2" t="s">
        <v>90</v>
      </c>
      <c r="C52" s="2">
        <v>50</v>
      </c>
      <c r="D52" s="2"/>
      <c r="E52" s="2"/>
    </row>
    <row r="53" spans="2:5" x14ac:dyDescent="0.35">
      <c r="B53" s="2"/>
      <c r="C53" s="2"/>
      <c r="D53" s="2"/>
      <c r="E53" s="2"/>
    </row>
  </sheetData>
  <mergeCells count="16">
    <mergeCell ref="A1:C1"/>
    <mergeCell ref="H4:H9"/>
    <mergeCell ref="I4:I9"/>
    <mergeCell ref="J4:J9"/>
    <mergeCell ref="L3:N3"/>
    <mergeCell ref="L4:N4"/>
    <mergeCell ref="H13:H18"/>
    <mergeCell ref="I13:I18"/>
    <mergeCell ref="J13:J18"/>
    <mergeCell ref="A46:C46"/>
    <mergeCell ref="H22:H25"/>
    <mergeCell ref="I22:I25"/>
    <mergeCell ref="J22:J25"/>
    <mergeCell ref="H29:H32"/>
    <mergeCell ref="I29:I32"/>
    <mergeCell ref="J29:J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DA4C-3587-44EE-9C3C-2591FEB92B49}">
  <dimension ref="A1:N16"/>
  <sheetViews>
    <sheetView workbookViewId="0">
      <selection activeCell="I15" sqref="I15"/>
    </sheetView>
  </sheetViews>
  <sheetFormatPr defaultRowHeight="14.5" x14ac:dyDescent="0.35"/>
  <cols>
    <col min="2" max="2" width="10" customWidth="1"/>
    <col min="3" max="3" width="17.36328125" customWidth="1"/>
    <col min="4" max="4" width="18.6328125" customWidth="1"/>
    <col min="5" max="5" width="17.08984375" customWidth="1"/>
    <col min="6" max="6" width="9.81640625" customWidth="1"/>
  </cols>
  <sheetData>
    <row r="1" spans="1:14" ht="15.5" x14ac:dyDescent="0.35">
      <c r="A1" s="71" t="s">
        <v>123</v>
      </c>
      <c r="B1" s="71"/>
      <c r="C1" s="71"/>
    </row>
    <row r="3" spans="1:14" x14ac:dyDescent="0.35">
      <c r="A3" s="56" t="s">
        <v>34</v>
      </c>
      <c r="B3" s="56"/>
      <c r="C3" s="73" t="s">
        <v>124</v>
      </c>
      <c r="D3" s="74"/>
      <c r="E3" s="74"/>
      <c r="F3" s="75"/>
      <c r="L3" s="59" t="s">
        <v>97</v>
      </c>
      <c r="M3" s="59"/>
      <c r="N3" s="59"/>
    </row>
    <row r="4" spans="1:14" ht="29" x14ac:dyDescent="0.35">
      <c r="A4" s="2"/>
      <c r="B4" s="11" t="s">
        <v>125</v>
      </c>
      <c r="C4" s="37" t="s">
        <v>126</v>
      </c>
      <c r="D4" s="37" t="s">
        <v>127</v>
      </c>
      <c r="E4" s="11" t="s">
        <v>85</v>
      </c>
      <c r="F4" s="11" t="s">
        <v>2</v>
      </c>
      <c r="L4" s="60" t="s">
        <v>98</v>
      </c>
      <c r="M4" s="60"/>
      <c r="N4" s="60"/>
    </row>
    <row r="5" spans="1:14" ht="14.5" customHeight="1" x14ac:dyDescent="0.35">
      <c r="A5" s="2"/>
      <c r="B5" s="2">
        <v>10</v>
      </c>
      <c r="C5" s="2">
        <v>10</v>
      </c>
      <c r="D5" s="2">
        <v>10</v>
      </c>
      <c r="E5" s="2">
        <f>(D5/B5*100)</f>
        <v>100</v>
      </c>
      <c r="F5" s="39">
        <v>80</v>
      </c>
      <c r="L5" s="16" t="s">
        <v>1</v>
      </c>
      <c r="M5" s="16" t="s">
        <v>22</v>
      </c>
      <c r="N5" s="16" t="s">
        <v>3</v>
      </c>
    </row>
    <row r="6" spans="1:14" x14ac:dyDescent="0.35">
      <c r="L6" s="17">
        <v>100</v>
      </c>
      <c r="M6" s="17">
        <v>100</v>
      </c>
      <c r="N6" s="17">
        <v>100</v>
      </c>
    </row>
    <row r="7" spans="1:14" x14ac:dyDescent="0.35">
      <c r="L7" s="17">
        <v>100</v>
      </c>
      <c r="M7" s="17" t="s">
        <v>99</v>
      </c>
      <c r="N7" s="17">
        <v>0</v>
      </c>
    </row>
    <row r="8" spans="1:14" x14ac:dyDescent="0.35">
      <c r="L8" s="17">
        <v>100</v>
      </c>
      <c r="M8" s="17">
        <v>80</v>
      </c>
      <c r="N8" s="17">
        <v>80</v>
      </c>
    </row>
    <row r="9" spans="1:14" x14ac:dyDescent="0.35">
      <c r="L9" s="17">
        <v>100</v>
      </c>
      <c r="M9" s="17">
        <v>110</v>
      </c>
      <c r="N9" s="17">
        <v>100</v>
      </c>
    </row>
    <row r="11" spans="1:14" x14ac:dyDescent="0.35">
      <c r="A11" s="72" t="s">
        <v>128</v>
      </c>
      <c r="B11" s="72"/>
      <c r="C11" s="72"/>
      <c r="D11" s="72"/>
      <c r="E11" s="72"/>
      <c r="F11" s="72"/>
    </row>
    <row r="13" spans="1:14" ht="43.5" x14ac:dyDescent="0.35">
      <c r="B13" s="37" t="s">
        <v>125</v>
      </c>
      <c r="C13" s="37" t="s">
        <v>129</v>
      </c>
      <c r="D13" s="37" t="s">
        <v>130</v>
      </c>
      <c r="E13" s="37" t="s">
        <v>131</v>
      </c>
      <c r="F13" s="37" t="s">
        <v>132</v>
      </c>
      <c r="G13" s="37" t="s">
        <v>2</v>
      </c>
    </row>
    <row r="14" spans="1:14" x14ac:dyDescent="0.35">
      <c r="B14" s="2">
        <v>10</v>
      </c>
      <c r="C14" s="2">
        <v>10</v>
      </c>
      <c r="D14" s="2">
        <v>10</v>
      </c>
      <c r="E14" s="2">
        <v>10</v>
      </c>
      <c r="F14" s="2">
        <v>5</v>
      </c>
      <c r="G14" s="38">
        <v>80</v>
      </c>
    </row>
    <row r="15" spans="1:14" x14ac:dyDescent="0.35">
      <c r="B15" s="2"/>
      <c r="C15" s="2"/>
      <c r="D15" s="2"/>
      <c r="E15" s="2"/>
      <c r="F15" s="2"/>
      <c r="G15" s="2"/>
    </row>
    <row r="16" spans="1:14" x14ac:dyDescent="0.35">
      <c r="B16" s="2"/>
      <c r="C16" s="2"/>
      <c r="D16" s="2"/>
      <c r="E16" s="2"/>
      <c r="F16" s="2"/>
      <c r="G16" s="2"/>
    </row>
  </sheetData>
  <mergeCells count="6">
    <mergeCell ref="A11:F11"/>
    <mergeCell ref="A1:C1"/>
    <mergeCell ref="A3:B3"/>
    <mergeCell ref="L4:N4"/>
    <mergeCell ref="L3:N3"/>
    <mergeCell ref="C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3EB9-B65E-4ED0-A83C-5EA84269F9F7}">
  <dimension ref="A1:N59"/>
  <sheetViews>
    <sheetView topLeftCell="A44" workbookViewId="0">
      <selection activeCell="I61" sqref="I61"/>
    </sheetView>
  </sheetViews>
  <sheetFormatPr defaultRowHeight="14.5" x14ac:dyDescent="0.35"/>
  <cols>
    <col min="1" max="1" width="12.54296875" customWidth="1"/>
    <col min="2" max="2" width="20.6328125" customWidth="1"/>
    <col min="7" max="7" width="11.6328125" customWidth="1"/>
  </cols>
  <sheetData>
    <row r="1" spans="1:14" x14ac:dyDescent="0.35">
      <c r="A1" s="56" t="s">
        <v>133</v>
      </c>
      <c r="B1" s="56"/>
      <c r="C1" s="56"/>
    </row>
    <row r="4" spans="1:14" x14ac:dyDescent="0.35">
      <c r="A4" s="72" t="s">
        <v>134</v>
      </c>
      <c r="B4" s="72"/>
      <c r="C4" s="72"/>
      <c r="D4" s="72"/>
      <c r="E4" s="72"/>
      <c r="F4" s="72"/>
      <c r="G4" s="72"/>
      <c r="H4" s="72"/>
      <c r="L4" s="59" t="s">
        <v>146</v>
      </c>
      <c r="M4" s="59"/>
      <c r="N4" s="59"/>
    </row>
    <row r="5" spans="1:14" x14ac:dyDescent="0.35">
      <c r="A5" s="55" t="s">
        <v>148</v>
      </c>
      <c r="B5" s="55"/>
      <c r="C5" s="55"/>
      <c r="D5" s="55"/>
      <c r="E5" s="55"/>
      <c r="F5" s="55"/>
      <c r="G5" s="55"/>
      <c r="H5" s="55"/>
      <c r="L5" s="60" t="s">
        <v>147</v>
      </c>
      <c r="M5" s="60"/>
      <c r="N5" s="60"/>
    </row>
    <row r="6" spans="1:14" ht="29" x14ac:dyDescent="0.35">
      <c r="A6" s="40" t="s">
        <v>138</v>
      </c>
      <c r="B6" s="2" t="s">
        <v>135</v>
      </c>
      <c r="C6" s="2" t="s">
        <v>139</v>
      </c>
      <c r="D6" s="2" t="s">
        <v>140</v>
      </c>
      <c r="E6" s="2" t="s">
        <v>141</v>
      </c>
      <c r="F6" s="9" t="s">
        <v>19</v>
      </c>
      <c r="G6" s="9" t="s">
        <v>2</v>
      </c>
      <c r="L6" s="16" t="s">
        <v>1</v>
      </c>
      <c r="M6" s="16" t="s">
        <v>22</v>
      </c>
      <c r="N6" s="16" t="s">
        <v>3</v>
      </c>
    </row>
    <row r="7" spans="1:14" x14ac:dyDescent="0.35">
      <c r="B7" s="2" t="s">
        <v>142</v>
      </c>
      <c r="C7" s="2">
        <v>0</v>
      </c>
      <c r="D7" s="2">
        <v>0</v>
      </c>
      <c r="E7" s="2">
        <v>0</v>
      </c>
      <c r="F7" s="2">
        <f>(C7+D7+E7)</f>
        <v>0</v>
      </c>
      <c r="G7" s="76">
        <v>100</v>
      </c>
      <c r="L7" s="17">
        <v>100</v>
      </c>
      <c r="M7" s="17">
        <v>100</v>
      </c>
      <c r="N7" s="17">
        <v>100</v>
      </c>
    </row>
    <row r="8" spans="1:14" x14ac:dyDescent="0.35">
      <c r="B8" s="2" t="s">
        <v>143</v>
      </c>
      <c r="C8" s="2">
        <v>0</v>
      </c>
      <c r="D8" s="2">
        <v>0</v>
      </c>
      <c r="E8" s="2">
        <v>0</v>
      </c>
      <c r="F8" s="2">
        <f t="shared" ref="F8:F10" si="0">(C8+D8+E8)</f>
        <v>0</v>
      </c>
      <c r="G8" s="77"/>
      <c r="L8" s="17">
        <v>100</v>
      </c>
      <c r="M8" s="17">
        <v>90</v>
      </c>
      <c r="N8" s="17">
        <v>0</v>
      </c>
    </row>
    <row r="9" spans="1:14" x14ac:dyDescent="0.35">
      <c r="B9" s="2" t="s">
        <v>144</v>
      </c>
      <c r="C9" s="2">
        <v>1</v>
      </c>
      <c r="D9" s="2">
        <v>1</v>
      </c>
      <c r="E9" s="2">
        <v>1</v>
      </c>
      <c r="F9" s="2">
        <f t="shared" si="0"/>
        <v>3</v>
      </c>
      <c r="G9" s="77"/>
      <c r="L9" s="17">
        <v>100</v>
      </c>
      <c r="M9" s="17">
        <v>110</v>
      </c>
      <c r="N9" s="17">
        <v>0</v>
      </c>
    </row>
    <row r="10" spans="1:14" x14ac:dyDescent="0.35">
      <c r="B10" s="2" t="s">
        <v>145</v>
      </c>
      <c r="C10" s="2">
        <v>0</v>
      </c>
      <c r="D10" s="2">
        <v>0</v>
      </c>
      <c r="E10" s="2">
        <v>0</v>
      </c>
      <c r="F10" s="2">
        <f t="shared" si="0"/>
        <v>0</v>
      </c>
      <c r="G10" s="78"/>
    </row>
    <row r="11" spans="1:14" x14ac:dyDescent="0.35">
      <c r="B11" s="9" t="s">
        <v>19</v>
      </c>
      <c r="C11" s="2">
        <f>SUM(C7:C10)</f>
        <v>1</v>
      </c>
      <c r="D11" s="2">
        <f t="shared" ref="D11:F11" si="1">SUM(D7:D10)</f>
        <v>1</v>
      </c>
      <c r="E11" s="2">
        <f t="shared" si="1"/>
        <v>1</v>
      </c>
      <c r="F11" s="2">
        <f t="shared" si="1"/>
        <v>3</v>
      </c>
      <c r="G11" s="2"/>
    </row>
    <row r="14" spans="1:14" x14ac:dyDescent="0.35">
      <c r="A14" s="40" t="s">
        <v>149</v>
      </c>
      <c r="B14" s="2" t="s">
        <v>135</v>
      </c>
      <c r="C14" s="2" t="s">
        <v>255</v>
      </c>
      <c r="D14" s="2" t="s">
        <v>256</v>
      </c>
      <c r="E14" s="2" t="s">
        <v>257</v>
      </c>
      <c r="F14" s="9" t="s">
        <v>19</v>
      </c>
      <c r="G14" s="9" t="s">
        <v>2</v>
      </c>
    </row>
    <row r="15" spans="1:14" x14ac:dyDescent="0.35">
      <c r="B15" s="2" t="s">
        <v>142</v>
      </c>
      <c r="C15" s="2">
        <v>0</v>
      </c>
      <c r="D15" s="2">
        <v>0</v>
      </c>
      <c r="E15" s="2">
        <v>0</v>
      </c>
      <c r="F15" s="2">
        <f>(C15+D15+E15)</f>
        <v>0</v>
      </c>
      <c r="G15" s="76">
        <v>100</v>
      </c>
    </row>
    <row r="16" spans="1:14" x14ac:dyDescent="0.35">
      <c r="B16" s="2" t="s">
        <v>143</v>
      </c>
      <c r="C16" s="2">
        <v>0</v>
      </c>
      <c r="D16" s="2">
        <v>0</v>
      </c>
      <c r="E16" s="2">
        <v>0</v>
      </c>
      <c r="F16" s="2">
        <f t="shared" ref="F16:F18" si="2">(C16+D16+E16)</f>
        <v>0</v>
      </c>
      <c r="G16" s="77"/>
    </row>
    <row r="17" spans="1:7" x14ac:dyDescent="0.35">
      <c r="B17" s="2" t="s">
        <v>144</v>
      </c>
      <c r="C17" s="2">
        <v>1</v>
      </c>
      <c r="D17" s="2">
        <v>1</v>
      </c>
      <c r="E17" s="2">
        <v>1</v>
      </c>
      <c r="F17" s="2">
        <f t="shared" si="2"/>
        <v>3</v>
      </c>
      <c r="G17" s="77"/>
    </row>
    <row r="18" spans="1:7" x14ac:dyDescent="0.35">
      <c r="B18" s="2" t="s">
        <v>145</v>
      </c>
      <c r="C18" s="2">
        <v>0</v>
      </c>
      <c r="D18" s="2">
        <v>0</v>
      </c>
      <c r="E18" s="2">
        <v>0</v>
      </c>
      <c r="F18" s="2">
        <f t="shared" si="2"/>
        <v>0</v>
      </c>
      <c r="G18" s="78"/>
    </row>
    <row r="19" spans="1:7" x14ac:dyDescent="0.35">
      <c r="B19" s="9" t="s">
        <v>19</v>
      </c>
      <c r="C19" s="2">
        <f>SUM(C15:C18)</f>
        <v>1</v>
      </c>
      <c r="D19" s="2">
        <f t="shared" ref="D19" si="3">SUM(D15:D18)</f>
        <v>1</v>
      </c>
      <c r="E19" s="2">
        <f t="shared" ref="E19" si="4">SUM(E15:E18)</f>
        <v>1</v>
      </c>
      <c r="F19" s="2">
        <f t="shared" ref="F19" si="5">SUM(F15:F18)</f>
        <v>3</v>
      </c>
      <c r="G19" s="2"/>
    </row>
    <row r="21" spans="1:7" x14ac:dyDescent="0.35">
      <c r="A21" s="40" t="s">
        <v>150</v>
      </c>
      <c r="B21" s="2" t="s">
        <v>135</v>
      </c>
      <c r="C21" s="2" t="s">
        <v>258</v>
      </c>
      <c r="D21" s="2" t="s">
        <v>259</v>
      </c>
      <c r="E21" s="2" t="s">
        <v>260</v>
      </c>
      <c r="F21" s="9" t="s">
        <v>19</v>
      </c>
      <c r="G21" s="9" t="s">
        <v>2</v>
      </c>
    </row>
    <row r="22" spans="1:7" x14ac:dyDescent="0.35">
      <c r="B22" s="2" t="s">
        <v>142</v>
      </c>
      <c r="C22" s="2">
        <v>0</v>
      </c>
      <c r="D22" s="2">
        <v>0</v>
      </c>
      <c r="E22" s="2">
        <v>0</v>
      </c>
      <c r="F22" s="2">
        <f>(C22+D22+E22)</f>
        <v>0</v>
      </c>
      <c r="G22" s="76">
        <v>100</v>
      </c>
    </row>
    <row r="23" spans="1:7" x14ac:dyDescent="0.35">
      <c r="B23" s="2" t="s">
        <v>143</v>
      </c>
      <c r="C23" s="2">
        <v>0</v>
      </c>
      <c r="D23" s="2">
        <v>0</v>
      </c>
      <c r="E23" s="2">
        <v>0</v>
      </c>
      <c r="F23" s="2">
        <f t="shared" ref="F23:F25" si="6">(C23+D23+E23)</f>
        <v>0</v>
      </c>
      <c r="G23" s="77"/>
    </row>
    <row r="24" spans="1:7" x14ac:dyDescent="0.35">
      <c r="B24" s="2" t="s">
        <v>144</v>
      </c>
      <c r="C24" s="2">
        <v>0</v>
      </c>
      <c r="D24" s="2">
        <v>0</v>
      </c>
      <c r="E24" s="2">
        <v>0</v>
      </c>
      <c r="F24" s="2">
        <f t="shared" si="6"/>
        <v>0</v>
      </c>
      <c r="G24" s="77"/>
    </row>
    <row r="25" spans="1:7" x14ac:dyDescent="0.35">
      <c r="B25" s="2" t="s">
        <v>145</v>
      </c>
      <c r="C25" s="2">
        <v>0</v>
      </c>
      <c r="D25" s="2">
        <v>0</v>
      </c>
      <c r="E25" s="2">
        <v>0</v>
      </c>
      <c r="F25" s="2">
        <f t="shared" si="6"/>
        <v>0</v>
      </c>
      <c r="G25" s="78"/>
    </row>
    <row r="26" spans="1:7" x14ac:dyDescent="0.35">
      <c r="B26" s="9" t="s">
        <v>19</v>
      </c>
      <c r="C26" s="2">
        <f>SUM(C22:C25)</f>
        <v>0</v>
      </c>
      <c r="D26" s="2">
        <v>0</v>
      </c>
      <c r="E26" s="2">
        <f t="shared" ref="E26" si="7">SUM(E22:E25)</f>
        <v>0</v>
      </c>
      <c r="F26" s="2">
        <f t="shared" ref="F26" si="8">SUM(F22:F25)</f>
        <v>0</v>
      </c>
      <c r="G26" s="2"/>
    </row>
    <row r="28" spans="1:7" x14ac:dyDescent="0.35">
      <c r="A28" s="40" t="s">
        <v>151</v>
      </c>
      <c r="B28" s="2" t="s">
        <v>135</v>
      </c>
      <c r="C28" s="2" t="s">
        <v>261</v>
      </c>
      <c r="D28" s="2" t="s">
        <v>262</v>
      </c>
      <c r="E28" s="2" t="s">
        <v>263</v>
      </c>
      <c r="F28" s="9" t="s">
        <v>19</v>
      </c>
      <c r="G28" s="9" t="s">
        <v>2</v>
      </c>
    </row>
    <row r="29" spans="1:7" x14ac:dyDescent="0.35">
      <c r="B29" s="2" t="s">
        <v>142</v>
      </c>
      <c r="C29" s="2">
        <v>0</v>
      </c>
      <c r="D29" s="2">
        <v>0</v>
      </c>
      <c r="E29" s="2">
        <v>0</v>
      </c>
      <c r="F29" s="2">
        <f>(C29+D29+E29)</f>
        <v>0</v>
      </c>
      <c r="G29" s="76">
        <v>100</v>
      </c>
    </row>
    <row r="30" spans="1:7" x14ac:dyDescent="0.35">
      <c r="B30" s="2" t="s">
        <v>143</v>
      </c>
      <c r="C30" s="2">
        <v>0</v>
      </c>
      <c r="D30" s="2">
        <v>0</v>
      </c>
      <c r="E30" s="2">
        <v>0</v>
      </c>
      <c r="F30" s="2">
        <f t="shared" ref="F30:F32" si="9">(C30+D30+E30)</f>
        <v>0</v>
      </c>
      <c r="G30" s="77"/>
    </row>
    <row r="31" spans="1:7" x14ac:dyDescent="0.35">
      <c r="B31" s="2" t="s">
        <v>144</v>
      </c>
      <c r="C31" s="2">
        <v>0</v>
      </c>
      <c r="D31" s="2">
        <v>0</v>
      </c>
      <c r="E31" s="2">
        <v>0</v>
      </c>
      <c r="F31" s="2">
        <f t="shared" si="9"/>
        <v>0</v>
      </c>
      <c r="G31" s="77"/>
    </row>
    <row r="32" spans="1:7" x14ac:dyDescent="0.35">
      <c r="B32" s="2" t="s">
        <v>145</v>
      </c>
      <c r="C32" s="2">
        <v>0</v>
      </c>
      <c r="D32" s="2">
        <v>0</v>
      </c>
      <c r="E32" s="2">
        <v>0</v>
      </c>
      <c r="F32" s="2">
        <f t="shared" si="9"/>
        <v>0</v>
      </c>
      <c r="G32" s="78"/>
    </row>
    <row r="33" spans="1:7" x14ac:dyDescent="0.35">
      <c r="B33" s="9" t="s">
        <v>19</v>
      </c>
      <c r="C33" s="2">
        <f>SUM(C29:C32)</f>
        <v>0</v>
      </c>
      <c r="D33" s="2">
        <f t="shared" ref="D33" si="10">SUM(D29:D32)</f>
        <v>0</v>
      </c>
      <c r="E33" s="2">
        <f t="shared" ref="E33" si="11">SUM(E29:E32)</f>
        <v>0</v>
      </c>
      <c r="F33" s="2">
        <f t="shared" ref="F33" si="12">SUM(F29:F32)</f>
        <v>0</v>
      </c>
      <c r="G33" s="2"/>
    </row>
    <row r="35" spans="1:7" ht="18" x14ac:dyDescent="0.4">
      <c r="A35" s="79" t="s">
        <v>152</v>
      </c>
      <c r="B35" s="80"/>
      <c r="C35" s="80"/>
      <c r="D35" s="80"/>
      <c r="E35" s="80"/>
      <c r="F35" s="80"/>
      <c r="G35" s="80"/>
    </row>
    <row r="36" spans="1:7" ht="18" customHeight="1" x14ac:dyDescent="0.35">
      <c r="A36" s="81" t="s">
        <v>157</v>
      </c>
      <c r="B36" s="82"/>
      <c r="C36" s="82"/>
      <c r="D36" s="82"/>
      <c r="E36" s="82"/>
      <c r="F36" s="82"/>
      <c r="G36" s="83"/>
    </row>
    <row r="37" spans="1:7" x14ac:dyDescent="0.35">
      <c r="A37" s="41" t="s">
        <v>4</v>
      </c>
      <c r="B37" s="11" t="s">
        <v>155</v>
      </c>
      <c r="C37" s="11" t="s">
        <v>91</v>
      </c>
      <c r="D37" s="11" t="s">
        <v>92</v>
      </c>
      <c r="E37" s="11" t="s">
        <v>93</v>
      </c>
      <c r="F37" s="11" t="s">
        <v>19</v>
      </c>
      <c r="G37" s="11" t="s">
        <v>2</v>
      </c>
    </row>
    <row r="38" spans="1:7" x14ac:dyDescent="0.35">
      <c r="B38" s="2" t="s">
        <v>153</v>
      </c>
      <c r="C38" s="2">
        <v>1</v>
      </c>
      <c r="D38" s="2">
        <v>1</v>
      </c>
      <c r="E38" s="2">
        <v>1</v>
      </c>
      <c r="F38" s="2">
        <f>SUM(C38+D38+E38)</f>
        <v>3</v>
      </c>
      <c r="G38" s="76">
        <v>100</v>
      </c>
    </row>
    <row r="39" spans="1:7" x14ac:dyDescent="0.35">
      <c r="B39" s="2" t="s">
        <v>154</v>
      </c>
      <c r="C39" s="2">
        <v>0</v>
      </c>
      <c r="D39" s="2">
        <v>0</v>
      </c>
      <c r="E39" s="2">
        <v>0</v>
      </c>
      <c r="F39" s="2">
        <f t="shared" ref="F39:F40" si="13">SUM(C39+D39+E39)</f>
        <v>0</v>
      </c>
      <c r="G39" s="77"/>
    </row>
    <row r="40" spans="1:7" ht="43.5" x14ac:dyDescent="0.35">
      <c r="B40" s="29" t="s">
        <v>156</v>
      </c>
      <c r="C40" s="2">
        <v>0</v>
      </c>
      <c r="D40" s="2">
        <v>0</v>
      </c>
      <c r="E40" s="2">
        <v>0</v>
      </c>
      <c r="F40" s="2">
        <f t="shared" si="13"/>
        <v>0</v>
      </c>
      <c r="G40" s="78"/>
    </row>
    <row r="41" spans="1:7" x14ac:dyDescent="0.35">
      <c r="B41" s="2" t="s">
        <v>19</v>
      </c>
      <c r="C41" s="2">
        <f>SUM(C40+C39+C38)</f>
        <v>1</v>
      </c>
      <c r="D41" s="2">
        <f t="shared" ref="D41:F41" si="14">SUM(D40+D39+D38)</f>
        <v>1</v>
      </c>
      <c r="E41" s="2">
        <f t="shared" si="14"/>
        <v>1</v>
      </c>
      <c r="F41" s="2">
        <f t="shared" si="14"/>
        <v>3</v>
      </c>
      <c r="G41" s="2"/>
    </row>
    <row r="43" spans="1:7" x14ac:dyDescent="0.35">
      <c r="A43" s="41" t="s">
        <v>16</v>
      </c>
      <c r="B43" s="11" t="s">
        <v>155</v>
      </c>
      <c r="C43" s="11" t="s">
        <v>100</v>
      </c>
      <c r="D43" s="11" t="s">
        <v>101</v>
      </c>
      <c r="E43" s="11" t="s">
        <v>102</v>
      </c>
      <c r="F43" s="11" t="s">
        <v>19</v>
      </c>
      <c r="G43" s="11" t="s">
        <v>2</v>
      </c>
    </row>
    <row r="44" spans="1:7" x14ac:dyDescent="0.35">
      <c r="B44" s="2" t="s">
        <v>153</v>
      </c>
      <c r="C44" s="2">
        <v>1</v>
      </c>
      <c r="D44" s="2">
        <v>1</v>
      </c>
      <c r="E44" s="2">
        <v>1</v>
      </c>
      <c r="F44" s="2">
        <f>SUM(C44+D44+E44)</f>
        <v>3</v>
      </c>
      <c r="G44" s="76">
        <v>100</v>
      </c>
    </row>
    <row r="45" spans="1:7" x14ac:dyDescent="0.35">
      <c r="B45" s="2" t="s">
        <v>154</v>
      </c>
      <c r="C45" s="2">
        <v>1</v>
      </c>
      <c r="D45" s="2">
        <v>1</v>
      </c>
      <c r="E45" s="2">
        <v>1</v>
      </c>
      <c r="F45" s="2">
        <f t="shared" ref="F45:F46" si="15">SUM(C45+D45+E45)</f>
        <v>3</v>
      </c>
      <c r="G45" s="77"/>
    </row>
    <row r="46" spans="1:7" ht="43.5" x14ac:dyDescent="0.35">
      <c r="B46" s="29" t="s">
        <v>156</v>
      </c>
      <c r="C46" s="2">
        <v>1</v>
      </c>
      <c r="D46" s="2">
        <v>1</v>
      </c>
      <c r="E46" s="2">
        <v>1</v>
      </c>
      <c r="F46" s="2">
        <f t="shared" si="15"/>
        <v>3</v>
      </c>
      <c r="G46" s="78"/>
    </row>
    <row r="47" spans="1:7" x14ac:dyDescent="0.35">
      <c r="B47" s="2" t="s">
        <v>19</v>
      </c>
      <c r="C47" s="2">
        <f>SUM(C46+C45+C44)</f>
        <v>3</v>
      </c>
      <c r="D47" s="2">
        <f t="shared" ref="D47" si="16">SUM(D46+D45+D44)</f>
        <v>3</v>
      </c>
      <c r="E47" s="2">
        <f t="shared" ref="E47" si="17">SUM(E46+E45+E44)</f>
        <v>3</v>
      </c>
      <c r="F47" s="2">
        <f t="shared" ref="F47" si="18">SUM(F46+F45+F44)</f>
        <v>9</v>
      </c>
      <c r="G47" s="2"/>
    </row>
    <row r="49" spans="1:7" x14ac:dyDescent="0.35">
      <c r="A49" s="41" t="s">
        <v>17</v>
      </c>
      <c r="B49" s="11" t="s">
        <v>155</v>
      </c>
      <c r="C49" s="11" t="s">
        <v>103</v>
      </c>
      <c r="D49" s="11" t="s">
        <v>104</v>
      </c>
      <c r="E49" s="11" t="s">
        <v>105</v>
      </c>
      <c r="F49" s="11" t="s">
        <v>19</v>
      </c>
      <c r="G49" s="11" t="s">
        <v>2</v>
      </c>
    </row>
    <row r="50" spans="1:7" x14ac:dyDescent="0.35">
      <c r="B50" s="2" t="s">
        <v>153</v>
      </c>
      <c r="C50" s="2">
        <v>1</v>
      </c>
      <c r="D50" s="2">
        <v>1</v>
      </c>
      <c r="E50" s="2">
        <v>1</v>
      </c>
      <c r="F50" s="2">
        <f>SUM(C50+D50+E50)</f>
        <v>3</v>
      </c>
      <c r="G50" s="76">
        <v>100</v>
      </c>
    </row>
    <row r="51" spans="1:7" x14ac:dyDescent="0.35">
      <c r="B51" s="2" t="s">
        <v>154</v>
      </c>
      <c r="C51" s="2">
        <v>1</v>
      </c>
      <c r="D51" s="2">
        <v>1</v>
      </c>
      <c r="E51" s="2">
        <v>1</v>
      </c>
      <c r="F51" s="2">
        <f t="shared" ref="F51:F52" si="19">SUM(C51+D51+E51)</f>
        <v>3</v>
      </c>
      <c r="G51" s="77"/>
    </row>
    <row r="52" spans="1:7" ht="43.5" x14ac:dyDescent="0.35">
      <c r="B52" s="29" t="s">
        <v>156</v>
      </c>
      <c r="C52" s="2">
        <v>1</v>
      </c>
      <c r="D52" s="2">
        <v>1</v>
      </c>
      <c r="E52" s="2">
        <v>1</v>
      </c>
      <c r="F52" s="2">
        <f t="shared" si="19"/>
        <v>3</v>
      </c>
      <c r="G52" s="78"/>
    </row>
    <row r="53" spans="1:7" x14ac:dyDescent="0.35">
      <c r="B53" s="2" t="s">
        <v>19</v>
      </c>
      <c r="C53" s="2">
        <f>SUM(C52+C51+C50)</f>
        <v>3</v>
      </c>
      <c r="D53" s="2">
        <f t="shared" ref="D53" si="20">SUM(D52+D51+D50)</f>
        <v>3</v>
      </c>
      <c r="E53" s="2">
        <f t="shared" ref="E53" si="21">SUM(E52+E51+E50)</f>
        <v>3</v>
      </c>
      <c r="F53" s="2">
        <f t="shared" ref="F53" si="22">SUM(F52+F51+F50)</f>
        <v>9</v>
      </c>
      <c r="G53" s="2"/>
    </row>
    <row r="55" spans="1:7" x14ac:dyDescent="0.35">
      <c r="A55" s="41" t="s">
        <v>18</v>
      </c>
      <c r="B55" s="11" t="s">
        <v>155</v>
      </c>
      <c r="C55" s="11" t="s">
        <v>106</v>
      </c>
      <c r="D55" s="11" t="s">
        <v>107</v>
      </c>
      <c r="E55" s="11" t="s">
        <v>108</v>
      </c>
      <c r="F55" s="11" t="s">
        <v>19</v>
      </c>
      <c r="G55" s="11" t="s">
        <v>2</v>
      </c>
    </row>
    <row r="56" spans="1:7" x14ac:dyDescent="0.35">
      <c r="B56" s="2" t="s">
        <v>153</v>
      </c>
      <c r="C56" s="2">
        <v>1</v>
      </c>
      <c r="D56" s="2">
        <v>1</v>
      </c>
      <c r="E56" s="2">
        <v>1</v>
      </c>
      <c r="F56" s="2">
        <f>SUM(C56+D56+E56)</f>
        <v>3</v>
      </c>
      <c r="G56" s="76">
        <v>100</v>
      </c>
    </row>
    <row r="57" spans="1:7" x14ac:dyDescent="0.35">
      <c r="B57" s="2" t="s">
        <v>154</v>
      </c>
      <c r="C57" s="2">
        <v>1</v>
      </c>
      <c r="D57" s="2">
        <v>1</v>
      </c>
      <c r="E57" s="2">
        <v>1</v>
      </c>
      <c r="F57" s="2">
        <f t="shared" ref="F57:F58" si="23">SUM(C57+D57+E57)</f>
        <v>3</v>
      </c>
      <c r="G57" s="77"/>
    </row>
    <row r="58" spans="1:7" ht="43.5" x14ac:dyDescent="0.35">
      <c r="B58" s="29" t="s">
        <v>156</v>
      </c>
      <c r="C58" s="2">
        <v>1</v>
      </c>
      <c r="D58" s="2">
        <v>1</v>
      </c>
      <c r="E58" s="2">
        <v>1</v>
      </c>
      <c r="F58" s="2">
        <f t="shared" si="23"/>
        <v>3</v>
      </c>
      <c r="G58" s="78"/>
    </row>
    <row r="59" spans="1:7" x14ac:dyDescent="0.35">
      <c r="B59" s="2" t="s">
        <v>19</v>
      </c>
      <c r="C59" s="2">
        <f>SUM(C58+C57+C56)</f>
        <v>3</v>
      </c>
      <c r="D59" s="2">
        <f t="shared" ref="D59" si="24">SUM(D58+D57+D56)</f>
        <v>3</v>
      </c>
      <c r="E59" s="2">
        <f t="shared" ref="E59" si="25">SUM(E58+E57+E56)</f>
        <v>3</v>
      </c>
      <c r="F59" s="2">
        <f t="shared" ref="F59" si="26">SUM(F58+F57+F56)</f>
        <v>9</v>
      </c>
      <c r="G59" s="2"/>
    </row>
  </sheetData>
  <mergeCells count="15">
    <mergeCell ref="A1:C1"/>
    <mergeCell ref="A4:H4"/>
    <mergeCell ref="L4:N4"/>
    <mergeCell ref="L5:N5"/>
    <mergeCell ref="A5:H5"/>
    <mergeCell ref="G38:G40"/>
    <mergeCell ref="G44:G46"/>
    <mergeCell ref="G50:G52"/>
    <mergeCell ref="G56:G58"/>
    <mergeCell ref="G7:G10"/>
    <mergeCell ref="G15:G18"/>
    <mergeCell ref="G22:G25"/>
    <mergeCell ref="G29:G32"/>
    <mergeCell ref="A35:G35"/>
    <mergeCell ref="A36:G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1A16-8918-4C12-A7BA-F2A6E053716E}">
  <dimension ref="A1:M32"/>
  <sheetViews>
    <sheetView topLeftCell="C4" workbookViewId="0">
      <selection activeCell="J23" sqref="J23"/>
    </sheetView>
  </sheetViews>
  <sheetFormatPr defaultRowHeight="14.5" x14ac:dyDescent="0.35"/>
  <cols>
    <col min="2" max="2" width="17.7265625" customWidth="1"/>
    <col min="4" max="4" width="21.36328125" customWidth="1"/>
    <col min="5" max="5" width="20.26953125" customWidth="1"/>
    <col min="6" max="7" width="16.54296875" customWidth="1"/>
    <col min="8" max="8" width="22" customWidth="1"/>
    <col min="9" max="9" width="18.1796875" customWidth="1"/>
    <col min="10" max="10" width="19.7265625" customWidth="1"/>
    <col min="11" max="11" width="16.7265625" customWidth="1"/>
  </cols>
  <sheetData>
    <row r="1" spans="1:13" ht="15.5" x14ac:dyDescent="0.35">
      <c r="A1" s="85" t="s">
        <v>158</v>
      </c>
      <c r="B1" s="85"/>
      <c r="C1" s="85"/>
      <c r="D1" s="85"/>
      <c r="E1" s="85"/>
      <c r="F1" s="85"/>
      <c r="G1" s="85"/>
      <c r="H1" s="85"/>
      <c r="I1" s="85"/>
      <c r="J1" s="85"/>
    </row>
    <row r="2" spans="1:13" x14ac:dyDescent="0.35">
      <c r="A2" t="s">
        <v>159</v>
      </c>
    </row>
    <row r="3" spans="1:13" x14ac:dyDescent="0.35">
      <c r="A3" t="s">
        <v>9</v>
      </c>
      <c r="B3" s="32" t="s">
        <v>160</v>
      </c>
    </row>
    <row r="4" spans="1:13" x14ac:dyDescent="0.35">
      <c r="B4" s="90" t="s">
        <v>163</v>
      </c>
      <c r="C4" s="43"/>
      <c r="D4" s="43" t="s">
        <v>164</v>
      </c>
      <c r="E4" s="43" t="s">
        <v>165</v>
      </c>
      <c r="F4" s="11" t="s">
        <v>166</v>
      </c>
      <c r="G4" s="41" t="s">
        <v>171</v>
      </c>
      <c r="H4" s="41" t="s">
        <v>172</v>
      </c>
      <c r="I4" s="86"/>
      <c r="J4" s="87"/>
      <c r="K4" s="87"/>
      <c r="L4" s="87"/>
      <c r="M4" s="88"/>
    </row>
    <row r="5" spans="1:13" x14ac:dyDescent="0.35">
      <c r="B5" s="90"/>
      <c r="C5" s="2" t="s">
        <v>8</v>
      </c>
      <c r="D5" s="2"/>
      <c r="E5" s="2"/>
      <c r="F5" s="2"/>
      <c r="G5" s="2"/>
      <c r="H5" s="2"/>
      <c r="I5" s="55"/>
      <c r="J5" s="55"/>
      <c r="K5" s="55"/>
      <c r="L5" s="55"/>
      <c r="M5" s="55"/>
    </row>
    <row r="6" spans="1:13" x14ac:dyDescent="0.35">
      <c r="B6" s="90"/>
      <c r="C6" s="11"/>
      <c r="D6" s="11" t="s">
        <v>168</v>
      </c>
      <c r="E6" s="11" t="s">
        <v>169</v>
      </c>
      <c r="F6" s="11" t="s">
        <v>170</v>
      </c>
      <c r="G6" s="11" t="s">
        <v>173</v>
      </c>
      <c r="H6" s="11"/>
      <c r="I6" s="11" t="s">
        <v>136</v>
      </c>
      <c r="J6" s="89" t="s">
        <v>167</v>
      </c>
      <c r="K6" s="89"/>
      <c r="L6" s="89"/>
      <c r="M6" s="89"/>
    </row>
    <row r="7" spans="1:13" x14ac:dyDescent="0.35">
      <c r="B7" s="90"/>
      <c r="C7" s="2" t="s">
        <v>161</v>
      </c>
      <c r="D7" s="2"/>
      <c r="E7" s="2"/>
      <c r="F7" s="2"/>
      <c r="G7" s="2"/>
      <c r="H7" s="2"/>
      <c r="I7" s="2"/>
      <c r="J7" s="55"/>
      <c r="K7" s="55"/>
      <c r="L7" s="55"/>
      <c r="M7" s="55"/>
    </row>
    <row r="8" spans="1:13" x14ac:dyDescent="0.35">
      <c r="E8" t="s">
        <v>9</v>
      </c>
    </row>
    <row r="9" spans="1:13" ht="14.5" customHeight="1" x14ac:dyDescent="0.35">
      <c r="B9" s="84" t="s">
        <v>194</v>
      </c>
      <c r="C9" s="11" t="s">
        <v>8</v>
      </c>
      <c r="D9" s="11" t="s">
        <v>181</v>
      </c>
      <c r="E9" s="11" t="s">
        <v>174</v>
      </c>
      <c r="F9" s="11" t="s">
        <v>162</v>
      </c>
      <c r="G9" s="11" t="s">
        <v>175</v>
      </c>
      <c r="H9" s="11" t="s">
        <v>176</v>
      </c>
      <c r="I9" s="11" t="s">
        <v>179</v>
      </c>
      <c r="J9" s="11" t="s">
        <v>177</v>
      </c>
      <c r="K9" s="11" t="s">
        <v>178</v>
      </c>
    </row>
    <row r="10" spans="1:13" x14ac:dyDescent="0.35">
      <c r="B10" s="84"/>
      <c r="C10" s="2" t="s">
        <v>5</v>
      </c>
      <c r="D10" s="2"/>
      <c r="E10" s="2"/>
      <c r="F10" s="2"/>
      <c r="G10" s="2"/>
      <c r="H10" s="2"/>
      <c r="I10" s="2"/>
      <c r="J10" s="2"/>
      <c r="K10" s="2"/>
    </row>
    <row r="11" spans="1:13" x14ac:dyDescent="0.35">
      <c r="B11" s="84"/>
      <c r="C11" s="2" t="s">
        <v>6</v>
      </c>
      <c r="D11" s="2"/>
      <c r="E11" s="2"/>
      <c r="F11" s="2"/>
      <c r="G11" s="2"/>
      <c r="H11" s="2"/>
      <c r="I11" s="2"/>
      <c r="J11" s="2"/>
      <c r="K11" s="2"/>
    </row>
    <row r="12" spans="1:13" x14ac:dyDescent="0.35">
      <c r="B12" s="84"/>
      <c r="C12" s="2" t="s">
        <v>137</v>
      </c>
      <c r="D12" s="2" t="s">
        <v>265</v>
      </c>
      <c r="E12" s="2" t="s">
        <v>266</v>
      </c>
      <c r="F12" s="2" t="s">
        <v>267</v>
      </c>
      <c r="G12" s="2" t="s">
        <v>268</v>
      </c>
      <c r="H12" s="2">
        <v>20</v>
      </c>
      <c r="I12" s="2" t="s">
        <v>269</v>
      </c>
      <c r="J12" s="2" t="s">
        <v>270</v>
      </c>
      <c r="K12" s="2" t="s">
        <v>271</v>
      </c>
    </row>
    <row r="13" spans="1:13" x14ac:dyDescent="0.35">
      <c r="B13" s="84"/>
      <c r="C13" s="2" t="s">
        <v>180</v>
      </c>
      <c r="D13" s="2"/>
      <c r="E13" s="2"/>
      <c r="F13" s="2"/>
      <c r="G13" s="2"/>
      <c r="H13" s="2"/>
      <c r="I13" s="2"/>
      <c r="J13" s="2"/>
      <c r="K13" s="2"/>
    </row>
    <row r="16" spans="1:13" ht="29" x14ac:dyDescent="0.35">
      <c r="B16" s="84" t="s">
        <v>182</v>
      </c>
      <c r="C16" s="11" t="s">
        <v>183</v>
      </c>
      <c r="D16" s="11" t="s">
        <v>8</v>
      </c>
      <c r="E16" s="11" t="s">
        <v>184</v>
      </c>
      <c r="F16" s="11" t="s">
        <v>188</v>
      </c>
      <c r="G16" s="11" t="s">
        <v>185</v>
      </c>
      <c r="H16" s="11" t="s">
        <v>189</v>
      </c>
      <c r="I16" s="37" t="s">
        <v>186</v>
      </c>
      <c r="J16" s="37" t="s">
        <v>187</v>
      </c>
      <c r="K16" s="44" t="s">
        <v>167</v>
      </c>
    </row>
    <row r="17" spans="2:11" x14ac:dyDescent="0.35">
      <c r="B17" s="84"/>
      <c r="C17" s="2" t="s">
        <v>272</v>
      </c>
      <c r="D17" s="2" t="s">
        <v>5</v>
      </c>
      <c r="E17" s="2" t="s">
        <v>273</v>
      </c>
      <c r="F17" s="2" t="s">
        <v>274</v>
      </c>
      <c r="G17" s="2">
        <v>10</v>
      </c>
      <c r="H17" s="2">
        <v>35</v>
      </c>
      <c r="I17" s="2">
        <v>6</v>
      </c>
      <c r="J17" s="2" t="s">
        <v>275</v>
      </c>
      <c r="K17" s="2" t="s">
        <v>276</v>
      </c>
    </row>
    <row r="18" spans="2:11" x14ac:dyDescent="0.35">
      <c r="B18" s="84"/>
      <c r="C18" s="2"/>
      <c r="D18" s="2"/>
      <c r="E18" s="2"/>
      <c r="F18" s="2"/>
      <c r="G18" s="2"/>
      <c r="H18" s="2"/>
      <c r="I18" s="2"/>
      <c r="J18" s="2"/>
      <c r="K18" s="2"/>
    </row>
    <row r="19" spans="2:11" x14ac:dyDescent="0.35">
      <c r="B19" s="84"/>
      <c r="C19" s="2"/>
      <c r="D19" s="2"/>
      <c r="E19" s="2"/>
      <c r="F19" s="2"/>
      <c r="G19" s="2"/>
      <c r="H19" s="2"/>
      <c r="I19" s="2"/>
      <c r="J19" s="2"/>
      <c r="K19" s="2"/>
    </row>
    <row r="20" spans="2:11" x14ac:dyDescent="0.35">
      <c r="B20" s="84"/>
      <c r="C20" s="2"/>
      <c r="D20" s="2"/>
      <c r="E20" s="2"/>
      <c r="F20" s="2"/>
      <c r="G20" s="2"/>
      <c r="H20" s="2"/>
      <c r="I20" s="2"/>
      <c r="J20" s="2"/>
      <c r="K20" s="2"/>
    </row>
    <row r="22" spans="2:11" x14ac:dyDescent="0.35">
      <c r="B22" s="84" t="s">
        <v>190</v>
      </c>
      <c r="C22" s="11" t="s">
        <v>183</v>
      </c>
      <c r="D22" s="11" t="s">
        <v>8</v>
      </c>
      <c r="E22" s="11" t="s">
        <v>191</v>
      </c>
      <c r="F22" s="11" t="s">
        <v>192</v>
      </c>
      <c r="G22" s="11" t="s">
        <v>193</v>
      </c>
      <c r="H22" s="43" t="s">
        <v>203</v>
      </c>
      <c r="I22" s="11" t="s">
        <v>195</v>
      </c>
      <c r="J22" s="11" t="s">
        <v>202</v>
      </c>
      <c r="K22" s="10" t="s">
        <v>167</v>
      </c>
    </row>
    <row r="23" spans="2:11" x14ac:dyDescent="0.35">
      <c r="B23" s="84"/>
      <c r="C23" s="2" t="s">
        <v>277</v>
      </c>
      <c r="D23" s="2" t="s">
        <v>5</v>
      </c>
      <c r="E23" s="2">
        <v>468</v>
      </c>
      <c r="F23" s="2" t="s">
        <v>278</v>
      </c>
      <c r="G23" s="2" t="s">
        <v>278</v>
      </c>
      <c r="H23" s="2" t="s">
        <v>278</v>
      </c>
      <c r="I23" s="2" t="s">
        <v>278</v>
      </c>
      <c r="J23" s="2" t="s">
        <v>278</v>
      </c>
      <c r="K23" s="2" t="s">
        <v>279</v>
      </c>
    </row>
    <row r="24" spans="2:11" x14ac:dyDescent="0.35">
      <c r="B24" s="84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35">
      <c r="B25" s="84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35">
      <c r="B26" s="84"/>
      <c r="C26" s="2"/>
      <c r="D26" s="2"/>
      <c r="E26" s="2"/>
      <c r="F26" s="2"/>
      <c r="G26" s="2"/>
      <c r="H26" s="2"/>
      <c r="I26" s="2"/>
      <c r="J26" s="2"/>
      <c r="K26" s="2"/>
    </row>
    <row r="28" spans="2:11" x14ac:dyDescent="0.35">
      <c r="B28" s="84" t="s">
        <v>196</v>
      </c>
      <c r="C28" s="11" t="s">
        <v>197</v>
      </c>
      <c r="D28" s="11" t="s">
        <v>8</v>
      </c>
      <c r="E28" s="11" t="s">
        <v>184</v>
      </c>
      <c r="F28" s="11" t="s">
        <v>198</v>
      </c>
      <c r="G28" s="11" t="s">
        <v>199</v>
      </c>
      <c r="H28" s="11" t="s">
        <v>200</v>
      </c>
      <c r="I28" s="11" t="s">
        <v>201</v>
      </c>
      <c r="J28" s="11" t="s">
        <v>167</v>
      </c>
    </row>
    <row r="29" spans="2:11" x14ac:dyDescent="0.35">
      <c r="B29" s="84"/>
      <c r="C29" s="2"/>
      <c r="D29" s="2"/>
      <c r="E29" s="2"/>
      <c r="F29" s="2"/>
      <c r="G29" s="2"/>
      <c r="H29" s="2"/>
      <c r="I29" s="2"/>
      <c r="J29" s="2"/>
    </row>
    <row r="30" spans="2:11" x14ac:dyDescent="0.35">
      <c r="B30" s="84"/>
      <c r="C30" s="2"/>
      <c r="D30" s="2"/>
      <c r="E30" s="2"/>
      <c r="F30" s="2"/>
      <c r="G30" s="2"/>
      <c r="H30" s="2"/>
      <c r="I30" s="2"/>
      <c r="J30" s="2"/>
    </row>
    <row r="31" spans="2:11" x14ac:dyDescent="0.35">
      <c r="B31" s="84"/>
      <c r="C31" s="2"/>
      <c r="D31" s="2"/>
      <c r="E31" s="2"/>
      <c r="F31" s="2"/>
      <c r="G31" s="2"/>
      <c r="H31" s="2"/>
      <c r="I31" s="2"/>
      <c r="J31" s="2"/>
    </row>
    <row r="32" spans="2:11" x14ac:dyDescent="0.35">
      <c r="B32" s="84"/>
      <c r="C32" s="2"/>
      <c r="D32" s="2"/>
      <c r="E32" s="2"/>
      <c r="F32" s="2"/>
      <c r="G32" s="2"/>
      <c r="H32" s="2"/>
      <c r="I32" s="2"/>
      <c r="J32" s="2"/>
    </row>
  </sheetData>
  <mergeCells count="10">
    <mergeCell ref="B9:B13"/>
    <mergeCell ref="B16:B20"/>
    <mergeCell ref="B22:B26"/>
    <mergeCell ref="B28:B32"/>
    <mergeCell ref="A1:J1"/>
    <mergeCell ref="I4:M4"/>
    <mergeCell ref="I5:M5"/>
    <mergeCell ref="J6:M6"/>
    <mergeCell ref="J7:M7"/>
    <mergeCell ref="B4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8E18-944C-4D68-AE16-3B6332889479}">
  <dimension ref="A1:L9"/>
  <sheetViews>
    <sheetView workbookViewId="0">
      <selection activeCell="N8" sqref="N8"/>
    </sheetView>
  </sheetViews>
  <sheetFormatPr defaultRowHeight="14.5" x14ac:dyDescent="0.35"/>
  <cols>
    <col min="3" max="3" width="15.54296875" customWidth="1"/>
    <col min="4" max="4" width="16.1796875" customWidth="1"/>
    <col min="5" max="5" width="13.08984375" customWidth="1"/>
    <col min="6" max="6" width="13.6328125" customWidth="1"/>
    <col min="7" max="7" width="13.90625" customWidth="1"/>
  </cols>
  <sheetData>
    <row r="1" spans="1:12" ht="15.5" x14ac:dyDescent="0.35">
      <c r="A1" s="85" t="s">
        <v>204</v>
      </c>
      <c r="B1" s="85"/>
      <c r="C1" s="85"/>
      <c r="D1" s="85"/>
      <c r="E1" s="85"/>
      <c r="F1" s="85"/>
      <c r="G1" s="85"/>
    </row>
    <row r="4" spans="1:12" ht="43.5" x14ac:dyDescent="0.35">
      <c r="A4" s="44" t="s">
        <v>8</v>
      </c>
      <c r="B4" s="44" t="s">
        <v>191</v>
      </c>
      <c r="C4" s="44" t="s">
        <v>203</v>
      </c>
      <c r="D4" s="44" t="s">
        <v>205</v>
      </c>
      <c r="E4" s="46" t="s">
        <v>206</v>
      </c>
      <c r="F4" s="44" t="s">
        <v>207</v>
      </c>
      <c r="G4" s="46" t="s">
        <v>208</v>
      </c>
      <c r="H4" s="46" t="s">
        <v>209</v>
      </c>
      <c r="I4" s="46" t="s">
        <v>210</v>
      </c>
      <c r="J4" s="46" t="s">
        <v>211</v>
      </c>
      <c r="K4" s="46" t="s">
        <v>212</v>
      </c>
      <c r="L4" s="47" t="s">
        <v>213</v>
      </c>
    </row>
    <row r="5" spans="1:12" x14ac:dyDescent="0.35">
      <c r="A5" s="2" t="s">
        <v>264</v>
      </c>
      <c r="B5" s="2" t="s">
        <v>299</v>
      </c>
      <c r="C5" s="2" t="s">
        <v>300</v>
      </c>
      <c r="D5" s="2" t="s">
        <v>278</v>
      </c>
      <c r="E5" s="2" t="s">
        <v>278</v>
      </c>
      <c r="F5" s="2" t="s">
        <v>301</v>
      </c>
      <c r="G5" s="2" t="s">
        <v>302</v>
      </c>
      <c r="H5" s="2" t="s">
        <v>303</v>
      </c>
      <c r="I5" s="2" t="s">
        <v>304</v>
      </c>
      <c r="J5" s="2" t="s">
        <v>304</v>
      </c>
      <c r="K5" s="2" t="s">
        <v>305</v>
      </c>
      <c r="L5" s="2" t="s">
        <v>306</v>
      </c>
    </row>
    <row r="6" spans="1:12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S.NO.1</vt:lpstr>
      <vt:lpstr>S.NO.2</vt:lpstr>
      <vt:lpstr>S.NO. 3</vt:lpstr>
      <vt:lpstr>S.NO.4</vt:lpstr>
      <vt:lpstr>S.NO. 5</vt:lpstr>
      <vt:lpstr>S. NO. 6</vt:lpstr>
      <vt:lpstr>S.NO. 7</vt:lpstr>
      <vt:lpstr>Form B- SN 1</vt:lpstr>
      <vt:lpstr>Form B SN 2</vt:lpstr>
      <vt:lpstr>Form B SN 3</vt:lpstr>
      <vt:lpstr>Form B SN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</dc:creator>
  <cp:lastModifiedBy>hp</cp:lastModifiedBy>
  <dcterms:created xsi:type="dcterms:W3CDTF">2021-01-17T05:44:34Z</dcterms:created>
  <dcterms:modified xsi:type="dcterms:W3CDTF">2022-01-09T13:47:51Z</dcterms:modified>
</cp:coreProperties>
</file>