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ere\Desktop\"/>
    </mc:Choice>
  </mc:AlternateContent>
  <xr:revisionPtr revIDLastSave="0" documentId="8_{8D66ABBC-BB5D-414F-924C-74F86A3CD92B}" xr6:coauthVersionLast="47" xr6:coauthVersionMax="47" xr10:uidLastSave="{00000000-0000-0000-0000-000000000000}"/>
  <bookViews>
    <workbookView xWindow="-110" yWindow="-110" windowWidth="19420" windowHeight="10300" xr2:uid="{5AE28CBF-3EDF-4C4E-8BCD-C130FAFD9EF0}"/>
  </bookViews>
  <sheets>
    <sheet name="VSPL" sheetId="1" r:id="rId1"/>
  </sheets>
  <definedNames>
    <definedName name="_xlnm._FilterDatabase" localSheetId="0" hidden="1">VSPL!$A$4:$J$20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8" i="1"/>
  <c r="G17" i="1"/>
  <c r="I17" i="1" s="1"/>
  <c r="J17" i="1" s="1"/>
  <c r="G16" i="1"/>
  <c r="H16" i="1" s="1"/>
  <c r="G15" i="1"/>
  <c r="G14" i="1"/>
  <c r="I14" i="1" s="1"/>
  <c r="J14" i="1" s="1"/>
  <c r="G13" i="1"/>
  <c r="H13" i="1" s="1"/>
  <c r="G12" i="1"/>
  <c r="G11" i="1"/>
  <c r="I11" i="1" s="1"/>
  <c r="J11" i="1" s="1"/>
  <c r="G10" i="1"/>
  <c r="I10" i="1" s="1"/>
  <c r="J10" i="1" s="1"/>
  <c r="G9" i="1"/>
  <c r="G8" i="1"/>
  <c r="I8" i="1" s="1"/>
  <c r="J8" i="1" s="1"/>
  <c r="G7" i="1"/>
  <c r="I7" i="1" s="1"/>
  <c r="J7" i="1" s="1"/>
  <c r="G6" i="1"/>
  <c r="I13" i="1" l="1"/>
  <c r="J13" i="1" s="1"/>
  <c r="H7" i="1"/>
  <c r="I16" i="1"/>
  <c r="J16" i="1" s="1"/>
  <c r="H10" i="1"/>
  <c r="I15" i="1"/>
  <c r="J15" i="1" s="1"/>
  <c r="H15" i="1"/>
  <c r="I9" i="1"/>
  <c r="J9" i="1" s="1"/>
  <c r="H9" i="1"/>
  <c r="G19" i="1"/>
  <c r="G20" i="1" s="1"/>
  <c r="I6" i="1"/>
  <c r="H6" i="1"/>
  <c r="H19" i="1" s="1"/>
  <c r="H20" i="1" s="1"/>
  <c r="I12" i="1"/>
  <c r="J12" i="1" s="1"/>
  <c r="H12" i="1"/>
  <c r="I18" i="1"/>
  <c r="J18" i="1" s="1"/>
  <c r="H18" i="1"/>
  <c r="H8" i="1"/>
  <c r="H11" i="1"/>
  <c r="H14" i="1"/>
  <c r="H17" i="1"/>
  <c r="I19" i="1" l="1"/>
  <c r="J19" i="1" s="1"/>
  <c r="J6" i="1"/>
</calcChain>
</file>

<file path=xl/sharedStrings.xml><?xml version="1.0" encoding="utf-8"?>
<sst xmlns="http://schemas.openxmlformats.org/spreadsheetml/2006/main" count="37" uniqueCount="34">
  <si>
    <t>VNR Seeds Pvt. Ltd, Raipur</t>
  </si>
  <si>
    <t>KRA Assesment Sheet</t>
  </si>
  <si>
    <t>ONROLL</t>
  </si>
  <si>
    <t>Sr No</t>
  </si>
  <si>
    <t>Assesment Key</t>
  </si>
  <si>
    <t>Measurement</t>
  </si>
  <si>
    <t>Target Volume</t>
  </si>
  <si>
    <t>Achieved Valume</t>
  </si>
  <si>
    <t>Weightage %</t>
  </si>
  <si>
    <t>Self Rating %</t>
  </si>
  <si>
    <t>1st Reviwer Ranting %</t>
  </si>
  <si>
    <t>2nd Reviwer Rating %</t>
  </si>
  <si>
    <t>Final Rating</t>
  </si>
  <si>
    <t>Area Target</t>
  </si>
  <si>
    <t>Acre</t>
  </si>
  <si>
    <t>Area Recovery (Soaking Vs Standing)</t>
  </si>
  <si>
    <t>Volume</t>
  </si>
  <si>
    <t>MT</t>
  </si>
  <si>
    <t>Quality volume under A grade</t>
  </si>
  <si>
    <t>Quality volume under B grade</t>
  </si>
  <si>
    <t>Quality volume under C grade</t>
  </si>
  <si>
    <t>Quality volume under D grade</t>
  </si>
  <si>
    <t>Quality volume under Substandard grade</t>
  </si>
  <si>
    <t>Time (Seed dispatched timing)</t>
  </si>
  <si>
    <t>30th May'23</t>
  </si>
  <si>
    <t>Product Procurement (Price Vs Cost)</t>
  </si>
  <si>
    <t>INR</t>
  </si>
  <si>
    <t>Data Updation &amp; documentation</t>
  </si>
  <si>
    <t>Timely</t>
  </si>
  <si>
    <t>People Skill Development</t>
  </si>
  <si>
    <t>Number</t>
  </si>
  <si>
    <t>Any Others like New Area Development</t>
  </si>
  <si>
    <t>Achievement</t>
  </si>
  <si>
    <t>DUSSA SRINIVAS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</si>
</sst>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6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4" fillId="6" borderId="1" xfId="1" applyNumberFormat="1" applyFont="1" applyFill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2" fontId="2" fillId="8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2" fontId="5" fillId="9" borderId="2" xfId="0" applyNumberFormat="1" applyFont="1" applyFill="1" applyBorder="1" applyAlignment="1">
      <alignment horizontal="center" vertical="center"/>
    </xf>
    <xf numFmtId="2" fontId="2" fillId="10" borderId="2" xfId="0" applyNumberFormat="1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2" fillId="0" borderId="5" xfId="0" applyFont="1" applyBorder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B91A8-6582-4DBC-9037-5BA0BE7EA15A}">
  <dimension ref="A1:J20"/>
  <sheetViews>
    <sheetView showGridLines="0" tabSelected="1" workbookViewId="0">
      <selection activeCell="E7" sqref="E7"/>
    </sheetView>
  </sheetViews>
  <sheetFormatPr defaultRowHeight="14.5" x14ac:dyDescent="0.35"/>
  <cols>
    <col min="1" max="1" width="8.7265625" style="1"/>
    <col min="2" max="2" width="38.1796875" bestFit="1" customWidth="1"/>
    <col min="3" max="3" width="13.7265625" bestFit="1" customWidth="1"/>
    <col min="4" max="5" width="10.54296875" style="2" bestFit="1" customWidth="1"/>
    <col min="7" max="7" width="10.453125" customWidth="1"/>
  </cols>
  <sheetData>
    <row r="1" spans="1:10" x14ac:dyDescent="0.35">
      <c r="A1" s="1" t="s">
        <v>0</v>
      </c>
    </row>
    <row r="2" spans="1:10" x14ac:dyDescent="0.35">
      <c r="A2" s="1" t="s">
        <v>1</v>
      </c>
    </row>
    <row r="3" spans="1:10" ht="28.5" x14ac:dyDescent="0.65">
      <c r="A3" s="3" t="s">
        <v>2</v>
      </c>
      <c r="B3" s="3"/>
    </row>
    <row r="4" spans="1:10" ht="15" customHeight="1" x14ac:dyDescent="0.35">
      <c r="A4" s="33" t="s">
        <v>33</v>
      </c>
      <c r="D4" s="34"/>
      <c r="E4" s="34"/>
    </row>
    <row r="5" spans="1:10" ht="60" customHeight="1" x14ac:dyDescent="0.35">
      <c r="A5" s="4" t="s">
        <v>3</v>
      </c>
      <c r="B5" s="5" t="s">
        <v>4</v>
      </c>
      <c r="C5" s="5" t="s">
        <v>5</v>
      </c>
      <c r="D5" s="6" t="s">
        <v>6</v>
      </c>
      <c r="E5" s="6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</row>
    <row r="6" spans="1:10" ht="15" customHeight="1" x14ac:dyDescent="0.35">
      <c r="A6" s="8">
        <v>1</v>
      </c>
      <c r="B6" s="9" t="s">
        <v>13</v>
      </c>
      <c r="C6" s="10" t="s">
        <v>14</v>
      </c>
      <c r="D6" s="12">
        <v>156</v>
      </c>
      <c r="E6" s="12">
        <v>98.5</v>
      </c>
      <c r="F6" s="10">
        <v>15</v>
      </c>
      <c r="G6" s="13">
        <f>(E6/D6)*F6</f>
        <v>9.4711538461538467</v>
      </c>
      <c r="H6" s="11">
        <f t="shared" ref="H6:H18" si="0">G6</f>
        <v>9.4711538461538467</v>
      </c>
      <c r="I6" s="11">
        <f t="shared" ref="I6:I18" si="1">G6</f>
        <v>9.4711538461538467</v>
      </c>
      <c r="J6" s="11">
        <f>(I6/F6)*4.5</f>
        <v>2.8413461538461542</v>
      </c>
    </row>
    <row r="7" spans="1:10" ht="15" customHeight="1" x14ac:dyDescent="0.35">
      <c r="A7" s="8">
        <v>2</v>
      </c>
      <c r="B7" s="9" t="s">
        <v>15</v>
      </c>
      <c r="C7" s="10" t="s">
        <v>14</v>
      </c>
      <c r="D7" s="12">
        <v>98.5</v>
      </c>
      <c r="E7" s="12">
        <v>89.509999999999991</v>
      </c>
      <c r="F7" s="10">
        <v>10</v>
      </c>
      <c r="G7" s="13">
        <f>((E7/D7)*F7)*(100/90)</f>
        <v>10.097010716300057</v>
      </c>
      <c r="H7" s="11">
        <f t="shared" si="0"/>
        <v>10.097010716300057</v>
      </c>
      <c r="I7" s="11">
        <f t="shared" si="1"/>
        <v>10.097010716300057</v>
      </c>
      <c r="J7" s="11">
        <f>(I7/F7)*4.5</f>
        <v>4.543654822335025</v>
      </c>
    </row>
    <row r="8" spans="1:10" ht="15" customHeight="1" x14ac:dyDescent="0.35">
      <c r="A8" s="8">
        <v>3</v>
      </c>
      <c r="B8" s="9" t="s">
        <v>16</v>
      </c>
      <c r="C8" s="10" t="s">
        <v>17</v>
      </c>
      <c r="D8" s="14">
        <v>97.01</v>
      </c>
      <c r="E8" s="14">
        <v>85.33189999999999</v>
      </c>
      <c r="F8" s="10">
        <v>10</v>
      </c>
      <c r="G8" s="13">
        <f>(E8/D8)*F8</f>
        <v>8.7961962684259341</v>
      </c>
      <c r="H8" s="11">
        <f t="shared" si="0"/>
        <v>8.7961962684259341</v>
      </c>
      <c r="I8" s="11">
        <f t="shared" si="1"/>
        <v>8.7961962684259341</v>
      </c>
      <c r="J8" s="11">
        <f>(I8/F8)*4.5</f>
        <v>3.9582883207916706</v>
      </c>
    </row>
    <row r="9" spans="1:10" x14ac:dyDescent="0.35">
      <c r="A9" s="15">
        <v>4</v>
      </c>
      <c r="B9" s="9" t="s">
        <v>18</v>
      </c>
      <c r="C9" s="16" t="s">
        <v>17</v>
      </c>
      <c r="D9" s="14">
        <v>85.33189999999999</v>
      </c>
      <c r="E9" s="32">
        <v>25.691980000000001</v>
      </c>
      <c r="F9" s="16">
        <v>35</v>
      </c>
      <c r="G9" s="13">
        <f>(E9/D9)*F9*1.15</f>
        <v>12.118588652075017</v>
      </c>
      <c r="H9" s="11">
        <f t="shared" si="0"/>
        <v>12.118588652075017</v>
      </c>
      <c r="I9" s="11">
        <f t="shared" si="1"/>
        <v>12.118588652075017</v>
      </c>
      <c r="J9" s="11">
        <f>(I9/F9)*4.5</f>
        <v>1.5581042552667879</v>
      </c>
    </row>
    <row r="10" spans="1:10" x14ac:dyDescent="0.35">
      <c r="A10" s="17"/>
      <c r="B10" s="9" t="s">
        <v>19</v>
      </c>
      <c r="C10" s="18"/>
      <c r="D10" s="14">
        <v>85.33189999999999</v>
      </c>
      <c r="E10" s="32">
        <v>18.543420000000001</v>
      </c>
      <c r="F10" s="18"/>
      <c r="G10" s="13">
        <f>(E10/D9)*F9*1</f>
        <v>7.6058273635064975</v>
      </c>
      <c r="H10" s="11">
        <f t="shared" si="0"/>
        <v>7.6058273635064975</v>
      </c>
      <c r="I10" s="11">
        <f t="shared" si="1"/>
        <v>7.6058273635064975</v>
      </c>
      <c r="J10" s="11">
        <f>(I10/F9)*4.5</f>
        <v>0.97789208959369256</v>
      </c>
    </row>
    <row r="11" spans="1:10" x14ac:dyDescent="0.35">
      <c r="A11" s="17"/>
      <c r="B11" s="9" t="s">
        <v>20</v>
      </c>
      <c r="C11" s="18"/>
      <c r="D11" s="14">
        <v>85.33189999999999</v>
      </c>
      <c r="E11" s="32">
        <v>18.399850000000001</v>
      </c>
      <c r="F11" s="18"/>
      <c r="G11" s="13">
        <f>(E11/D9)*F9*0.7</f>
        <v>5.2828581691020595</v>
      </c>
      <c r="H11" s="11">
        <f t="shared" si="0"/>
        <v>5.2828581691020595</v>
      </c>
      <c r="I11" s="11">
        <f t="shared" si="1"/>
        <v>5.2828581691020595</v>
      </c>
      <c r="J11" s="11">
        <f>(I11/F9)*4.5</f>
        <v>0.6792246217416934</v>
      </c>
    </row>
    <row r="12" spans="1:10" x14ac:dyDescent="0.35">
      <c r="A12" s="17"/>
      <c r="B12" s="9" t="s">
        <v>21</v>
      </c>
      <c r="C12" s="18"/>
      <c r="D12" s="14">
        <v>85.33189999999999</v>
      </c>
      <c r="E12" s="32">
        <v>9.0734600000000007</v>
      </c>
      <c r="F12" s="18"/>
      <c r="G12" s="13">
        <f>-1*((E12/D8)*F8)</f>
        <v>-0.93531182352334818</v>
      </c>
      <c r="H12" s="11">
        <f t="shared" si="0"/>
        <v>-0.93531182352334818</v>
      </c>
      <c r="I12" s="11">
        <f t="shared" si="1"/>
        <v>-0.93531182352334818</v>
      </c>
      <c r="J12" s="11">
        <f>(I12/F9)*4.5</f>
        <v>-0.12025437731014477</v>
      </c>
    </row>
    <row r="13" spans="1:10" x14ac:dyDescent="0.35">
      <c r="A13" s="19"/>
      <c r="B13" s="9" t="s">
        <v>22</v>
      </c>
      <c r="C13" s="20"/>
      <c r="D13" s="14">
        <v>85.33189999999999</v>
      </c>
      <c r="E13" s="32">
        <v>13.623189999999999</v>
      </c>
      <c r="F13" s="20"/>
      <c r="G13" s="13">
        <f>-2*((E13/D9)*F9)</f>
        <v>-11.175460759692449</v>
      </c>
      <c r="H13" s="11">
        <f t="shared" si="0"/>
        <v>-11.175460759692449</v>
      </c>
      <c r="I13" s="11">
        <f t="shared" si="1"/>
        <v>-11.175460759692449</v>
      </c>
      <c r="J13" s="11">
        <f>(I13/F9)*4.5</f>
        <v>-1.4368449548176006</v>
      </c>
    </row>
    <row r="14" spans="1:10" x14ac:dyDescent="0.35">
      <c r="A14" s="8">
        <v>5</v>
      </c>
      <c r="B14" s="9" t="s">
        <v>23</v>
      </c>
      <c r="C14" s="9" t="s">
        <v>24</v>
      </c>
      <c r="D14" s="21">
        <v>85.33189999999999</v>
      </c>
      <c r="E14" s="21">
        <v>85.331900000000005</v>
      </c>
      <c r="F14" s="10">
        <v>5</v>
      </c>
      <c r="G14" s="22">
        <f>(E14/D14)*F14</f>
        <v>5.0000000000000009</v>
      </c>
      <c r="H14" s="11">
        <f t="shared" si="0"/>
        <v>5.0000000000000009</v>
      </c>
      <c r="I14" s="11">
        <f t="shared" si="1"/>
        <v>5.0000000000000009</v>
      </c>
      <c r="J14" s="11">
        <f t="shared" ref="J14:J19" si="2">(I14/F14)*4.5</f>
        <v>4.5000000000000009</v>
      </c>
    </row>
    <row r="15" spans="1:10" ht="15" customHeight="1" x14ac:dyDescent="0.35">
      <c r="A15" s="8">
        <v>6</v>
      </c>
      <c r="B15" s="9" t="s">
        <v>25</v>
      </c>
      <c r="C15" s="10" t="s">
        <v>26</v>
      </c>
      <c r="D15" s="23">
        <v>70.452385034717395</v>
      </c>
      <c r="E15" s="23">
        <v>70.452385034717395</v>
      </c>
      <c r="F15" s="10">
        <v>10</v>
      </c>
      <c r="G15" s="13">
        <f>(D15/E15)*F15</f>
        <v>10</v>
      </c>
      <c r="H15" s="11">
        <f t="shared" si="0"/>
        <v>10</v>
      </c>
      <c r="I15" s="11">
        <f t="shared" si="1"/>
        <v>10</v>
      </c>
      <c r="J15" s="11">
        <f t="shared" si="2"/>
        <v>4.5</v>
      </c>
    </row>
    <row r="16" spans="1:10" ht="15" customHeight="1" x14ac:dyDescent="0.35">
      <c r="A16" s="8">
        <v>7</v>
      </c>
      <c r="B16" s="9" t="s">
        <v>27</v>
      </c>
      <c r="C16" s="10" t="s">
        <v>28</v>
      </c>
      <c r="D16" s="12">
        <v>1</v>
      </c>
      <c r="E16" s="12">
        <v>1</v>
      </c>
      <c r="F16" s="10">
        <v>5</v>
      </c>
      <c r="G16" s="13">
        <f t="shared" ref="G16" si="3">(E16/D16)*F16</f>
        <v>5</v>
      </c>
      <c r="H16" s="11">
        <f t="shared" si="0"/>
        <v>5</v>
      </c>
      <c r="I16" s="11">
        <f t="shared" si="1"/>
        <v>5</v>
      </c>
      <c r="J16" s="11">
        <f t="shared" si="2"/>
        <v>4.5</v>
      </c>
    </row>
    <row r="17" spans="1:10" ht="15" customHeight="1" x14ac:dyDescent="0.35">
      <c r="A17" s="8">
        <v>8</v>
      </c>
      <c r="B17" s="9" t="s">
        <v>29</v>
      </c>
      <c r="C17" s="10" t="s">
        <v>30</v>
      </c>
      <c r="D17" s="12">
        <v>1</v>
      </c>
      <c r="E17" s="12">
        <v>1</v>
      </c>
      <c r="F17" s="10">
        <v>5</v>
      </c>
      <c r="G17" s="13">
        <f>(E17/D17)*F17</f>
        <v>5</v>
      </c>
      <c r="H17" s="11">
        <f t="shared" si="0"/>
        <v>5</v>
      </c>
      <c r="I17" s="11">
        <f t="shared" si="1"/>
        <v>5</v>
      </c>
      <c r="J17" s="11">
        <f t="shared" si="2"/>
        <v>4.5</v>
      </c>
    </row>
    <row r="18" spans="1:10" ht="15" customHeight="1" x14ac:dyDescent="0.35">
      <c r="A18" s="8">
        <v>9</v>
      </c>
      <c r="B18" s="9" t="s">
        <v>31</v>
      </c>
      <c r="C18" s="10" t="s">
        <v>30</v>
      </c>
      <c r="D18" s="12">
        <v>1</v>
      </c>
      <c r="E18" s="12">
        <v>1</v>
      </c>
      <c r="F18" s="10">
        <v>5</v>
      </c>
      <c r="G18" s="13">
        <f t="shared" ref="G18" si="4">(E18/D18)*F18</f>
        <v>5</v>
      </c>
      <c r="H18" s="11">
        <f t="shared" si="0"/>
        <v>5</v>
      </c>
      <c r="I18" s="11">
        <f t="shared" si="1"/>
        <v>5</v>
      </c>
      <c r="J18" s="11">
        <f t="shared" si="2"/>
        <v>4.5</v>
      </c>
    </row>
    <row r="19" spans="1:10" ht="15" customHeight="1" x14ac:dyDescent="0.35">
      <c r="A19" s="24" t="s">
        <v>32</v>
      </c>
      <c r="B19" s="25"/>
      <c r="C19" s="25"/>
      <c r="D19" s="25"/>
      <c r="E19" s="26"/>
      <c r="F19" s="27">
        <f>SUBTOTAL(9,F6:F18)</f>
        <v>100</v>
      </c>
      <c r="G19" s="28">
        <f>SUBTOTAL(9,G6:G18)</f>
        <v>71.260862432347608</v>
      </c>
      <c r="H19" s="28">
        <f>SUBTOTAL(9,H6:H18)</f>
        <v>71.260862432347608</v>
      </c>
      <c r="I19" s="28">
        <f>SUBTOTAL(9,I6:I18)</f>
        <v>71.260862432347608</v>
      </c>
      <c r="J19" s="29">
        <f t="shared" si="2"/>
        <v>3.2067388094556422</v>
      </c>
    </row>
    <row r="20" spans="1:10" x14ac:dyDescent="0.35">
      <c r="D20" s="35"/>
      <c r="E20" s="35"/>
      <c r="G20" s="30">
        <f>(G19/F19)*4</f>
        <v>2.8504344972939042</v>
      </c>
      <c r="H20" s="31">
        <f>(H19/F19)*4</f>
        <v>2.8504344972939042</v>
      </c>
    </row>
  </sheetData>
  <mergeCells count="5">
    <mergeCell ref="A9:A13"/>
    <mergeCell ref="C9:C13"/>
    <mergeCell ref="F9:F13"/>
    <mergeCell ref="A19:E19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VSPL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vps_agron@rediffmail.com</dc:creator>
  <cp:lastModifiedBy>vps_agron@rediffmail.com</cp:lastModifiedBy>
  <dcterms:created xsi:type="dcterms:W3CDTF">2024-01-08T07:26:14Z</dcterms:created>
  <dcterms:modified xsi:type="dcterms:W3CDTF">2024-01-08T07:27:19Z</dcterms:modified>
</cp:coreProperties>
</file>