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B602DAE6-96C5-4FC2-AD6B-F56E9DBD86E8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OP OKRA AJ313" sheetId="3" r:id="rId1"/>
    <sheet name="HY. TOMATO TO-08" sheetId="11" r:id="rId2"/>
    <sheet name="HY. TOMATO TR-05" sheetId="12" r:id="rId3"/>
    <sheet name="TD-01 AK167XAK168" sheetId="9" r:id="rId4"/>
    <sheet name="All crop mother file" sheetId="15" r:id="rId5"/>
  </sheets>
  <definedNames>
    <definedName name="_xlnm._FilterDatabase" localSheetId="4" hidden="1">'All crop mother file'!$A$4:$AH$183</definedName>
    <definedName name="_xlnm._FilterDatabase" localSheetId="1" hidden="1">'HY. TOMATO TO-08'!$A$4:$AH$4</definedName>
    <definedName name="_xlnm._FilterDatabase" localSheetId="2" hidden="1">'HY. TOMATO TR-05'!$A$4:$AH$10</definedName>
    <definedName name="_xlnm._FilterDatabase" localSheetId="0" hidden="1">'OP OKRA AJ313'!$A$4:$AH$134</definedName>
    <definedName name="_xlnm._FilterDatabase" localSheetId="3" hidden="1">'TD-01 AK167XAK168'!$A$4:$AH$45</definedName>
    <definedName name="_xlnm.Print_Titles" localSheetId="0">'OP OKRA AJ313'!$4:$4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J11" i="3"/>
  <c r="J12" i="3"/>
  <c r="J3" i="3" s="1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5" i="3"/>
  <c r="J6" i="11"/>
  <c r="J5" i="11"/>
  <c r="J3" i="11"/>
  <c r="J6" i="12"/>
  <c r="J7" i="12"/>
  <c r="J8" i="12"/>
  <c r="J9" i="12"/>
  <c r="J10" i="12"/>
  <c r="J5" i="12"/>
  <c r="J3" i="12"/>
  <c r="J6" i="9"/>
  <c r="J7" i="9"/>
  <c r="J8" i="9"/>
  <c r="J3" i="9" s="1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5" i="9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5" i="15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5" i="3"/>
  <c r="AD7" i="15"/>
  <c r="AD8" i="15"/>
  <c r="AD9" i="15"/>
  <c r="AD15" i="15"/>
  <c r="AD16" i="15"/>
  <c r="AD22" i="15"/>
  <c r="AD23" i="15"/>
  <c r="AD24" i="15"/>
  <c r="AD30" i="15"/>
  <c r="AD31" i="15"/>
  <c r="AD32" i="15"/>
  <c r="AD38" i="15"/>
  <c r="AD39" i="15"/>
  <c r="AD40" i="15"/>
  <c r="AD46" i="15"/>
  <c r="AD47" i="15"/>
  <c r="AD48" i="15"/>
  <c r="AD55" i="15"/>
  <c r="AD56" i="15"/>
  <c r="AD57" i="15"/>
  <c r="AD64" i="15"/>
  <c r="AD65" i="15"/>
  <c r="AD71" i="15"/>
  <c r="AD72" i="15"/>
  <c r="AD78" i="15"/>
  <c r="AD79" i="15"/>
  <c r="AD80" i="15"/>
  <c r="AD82" i="15"/>
  <c r="AD83" i="15"/>
  <c r="AD89" i="15"/>
  <c r="AD90" i="15"/>
  <c r="AD91" i="15"/>
  <c r="AD96" i="15"/>
  <c r="AD97" i="15"/>
  <c r="AD98" i="15"/>
  <c r="AD99" i="15"/>
  <c r="AD100" i="15"/>
  <c r="AD106" i="15"/>
  <c r="AD107" i="15"/>
  <c r="AD108" i="15"/>
  <c r="AD115" i="15"/>
  <c r="AD116" i="15"/>
  <c r="AD122" i="15"/>
  <c r="AD123" i="15"/>
  <c r="AD124" i="15"/>
  <c r="AD130" i="15"/>
  <c r="AD131" i="15"/>
  <c r="AD134" i="15"/>
  <c r="X3" i="3"/>
  <c r="N3" i="9"/>
  <c r="O6" i="9"/>
  <c r="P6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7" i="9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P45" i="9"/>
  <c r="P24" i="9"/>
  <c r="O5" i="9"/>
  <c r="P5" i="9" s="1"/>
  <c r="O5" i="12"/>
  <c r="P5" i="12" s="1"/>
  <c r="O6" i="12"/>
  <c r="P6" i="12" s="1"/>
  <c r="O7" i="12"/>
  <c r="P7" i="12" s="1"/>
  <c r="O8" i="12"/>
  <c r="P8" i="12" s="1"/>
  <c r="O9" i="12"/>
  <c r="P9" i="12" s="1"/>
  <c r="P10" i="12"/>
  <c r="N3" i="12"/>
  <c r="N3" i="11"/>
  <c r="O5" i="11"/>
  <c r="P5" i="11" s="1"/>
  <c r="O6" i="11"/>
  <c r="P6" i="11" s="1"/>
  <c r="N3" i="3"/>
  <c r="O5" i="3"/>
  <c r="P5" i="3" s="1"/>
  <c r="O6" i="3"/>
  <c r="P6" i="3" s="1"/>
  <c r="O7" i="3"/>
  <c r="P7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P52" i="3" s="1"/>
  <c r="O53" i="3"/>
  <c r="P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P75" i="3" s="1"/>
  <c r="O76" i="3"/>
  <c r="P76" i="3" s="1"/>
  <c r="O77" i="3"/>
  <c r="P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P93" i="3"/>
  <c r="P94" i="3"/>
  <c r="P95" i="3"/>
  <c r="P96" i="3"/>
  <c r="P97" i="3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P131" i="3" s="1"/>
  <c r="O132" i="3"/>
  <c r="P132" i="3" s="1"/>
  <c r="P133" i="3"/>
  <c r="P134" i="3"/>
  <c r="AE3" i="3"/>
  <c r="Q3" i="3"/>
  <c r="K3" i="3"/>
  <c r="I3" i="3"/>
  <c r="H3" i="3"/>
  <c r="N3" i="15"/>
  <c r="P133" i="15"/>
  <c r="P134" i="15"/>
  <c r="P142" i="15"/>
  <c r="P183" i="15"/>
  <c r="P162" i="15"/>
  <c r="O5" i="15"/>
  <c r="P5" i="15" s="1"/>
  <c r="O6" i="15"/>
  <c r="P6" i="15" s="1"/>
  <c r="O7" i="15"/>
  <c r="P7" i="15" s="1"/>
  <c r="O8" i="15"/>
  <c r="P8" i="15" s="1"/>
  <c r="O9" i="15"/>
  <c r="P9" i="15" s="1"/>
  <c r="O10" i="15"/>
  <c r="P10" i="15" s="1"/>
  <c r="O11" i="15"/>
  <c r="P11" i="15" s="1"/>
  <c r="O12" i="15"/>
  <c r="P12" i="15" s="1"/>
  <c r="O13" i="15"/>
  <c r="P13" i="15" s="1"/>
  <c r="O14" i="15"/>
  <c r="P14" i="15" s="1"/>
  <c r="O15" i="15"/>
  <c r="P15" i="15" s="1"/>
  <c r="O16" i="15"/>
  <c r="P16" i="15" s="1"/>
  <c r="O17" i="15"/>
  <c r="P17" i="15" s="1"/>
  <c r="O18" i="15"/>
  <c r="P18" i="15" s="1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3" i="15"/>
  <c r="P143" i="15" s="1"/>
  <c r="O144" i="15"/>
  <c r="P144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G3" i="3"/>
  <c r="AE3" i="11"/>
  <c r="G3" i="11"/>
  <c r="I3" i="11"/>
  <c r="I3" i="12"/>
  <c r="G3" i="9"/>
  <c r="AE3" i="9"/>
  <c r="X3" i="9"/>
  <c r="I3" i="9"/>
  <c r="G3" i="15"/>
  <c r="H3" i="15"/>
  <c r="I3" i="15"/>
  <c r="AD5" i="15"/>
  <c r="AD6" i="15"/>
  <c r="AD10" i="15"/>
  <c r="AD11" i="15"/>
  <c r="AD12" i="15"/>
  <c r="AD13" i="15"/>
  <c r="AD14" i="15"/>
  <c r="AD17" i="15"/>
  <c r="AD18" i="15"/>
  <c r="AD19" i="15"/>
  <c r="AD20" i="15"/>
  <c r="AD21" i="15"/>
  <c r="AD25" i="15"/>
  <c r="AD26" i="15"/>
  <c r="AD27" i="15"/>
  <c r="AD28" i="15"/>
  <c r="AD29" i="15"/>
  <c r="AD33" i="15"/>
  <c r="AD34" i="15"/>
  <c r="AD35" i="15"/>
  <c r="AD36" i="15"/>
  <c r="AD37" i="15"/>
  <c r="AD41" i="15"/>
  <c r="AD42" i="15"/>
  <c r="AD43" i="15"/>
  <c r="AD44" i="15"/>
  <c r="AD45" i="15"/>
  <c r="AD49" i="15"/>
  <c r="AD50" i="15"/>
  <c r="AD51" i="15"/>
  <c r="AD52" i="15"/>
  <c r="AD53" i="15"/>
  <c r="AD54" i="15"/>
  <c r="AD58" i="15"/>
  <c r="AD59" i="15"/>
  <c r="AD60" i="15"/>
  <c r="AD61" i="15"/>
  <c r="AD62" i="15"/>
  <c r="AD63" i="15"/>
  <c r="AD66" i="15"/>
  <c r="AD67" i="15"/>
  <c r="AD68" i="15"/>
  <c r="AD69" i="15"/>
  <c r="AD70" i="15"/>
  <c r="AD73" i="15"/>
  <c r="AD74" i="15"/>
  <c r="AD75" i="15"/>
  <c r="AD76" i="15"/>
  <c r="AD77" i="15"/>
  <c r="AD81" i="15"/>
  <c r="AD84" i="15"/>
  <c r="AD85" i="15"/>
  <c r="AD86" i="15"/>
  <c r="AD87" i="15"/>
  <c r="AD88" i="15"/>
  <c r="AD92" i="15"/>
  <c r="AD93" i="15"/>
  <c r="AD94" i="15"/>
  <c r="AD95" i="15"/>
  <c r="AD101" i="15"/>
  <c r="AD102" i="15"/>
  <c r="AD103" i="15"/>
  <c r="AD104" i="15"/>
  <c r="AD105" i="15"/>
  <c r="AD109" i="15"/>
  <c r="AD110" i="15"/>
  <c r="AD111" i="15"/>
  <c r="AD112" i="15"/>
  <c r="AD113" i="15"/>
  <c r="AD114" i="15"/>
  <c r="AD117" i="15"/>
  <c r="AD118" i="15"/>
  <c r="AD119" i="15"/>
  <c r="AD120" i="15"/>
  <c r="AD121" i="15"/>
  <c r="AD125" i="15"/>
  <c r="AD126" i="15"/>
  <c r="AD127" i="15"/>
  <c r="AD128" i="15"/>
  <c r="AD129" i="15"/>
  <c r="AD132" i="15"/>
  <c r="AD133" i="15"/>
  <c r="AD135" i="15"/>
  <c r="AD136" i="15"/>
  <c r="AD137" i="15"/>
  <c r="AD138" i="15"/>
  <c r="AD139" i="15"/>
  <c r="AD140" i="15"/>
  <c r="AD141" i="15"/>
  <c r="AD142" i="15"/>
  <c r="AD143" i="15"/>
  <c r="AD144" i="15"/>
  <c r="AD163" i="15"/>
  <c r="AD164" i="15"/>
  <c r="AD165" i="15"/>
  <c r="AD166" i="15"/>
  <c r="AD167" i="15"/>
  <c r="AD168" i="15"/>
  <c r="AD169" i="15"/>
  <c r="AD170" i="15"/>
  <c r="AD171" i="15"/>
  <c r="AD172" i="15"/>
  <c r="AD173" i="15"/>
  <c r="AD174" i="15"/>
  <c r="AD175" i="15"/>
  <c r="AD176" i="15"/>
  <c r="AD177" i="15"/>
  <c r="AD178" i="15"/>
  <c r="AD179" i="15"/>
  <c r="AD180" i="15"/>
  <c r="AD181" i="15"/>
  <c r="AD182" i="15"/>
  <c r="AD145" i="15"/>
  <c r="AD146" i="15"/>
  <c r="AD147" i="15"/>
  <c r="AD148" i="15"/>
  <c r="AD149" i="15"/>
  <c r="AD150" i="15"/>
  <c r="AD151" i="15"/>
  <c r="AD152" i="15"/>
  <c r="AD153" i="15"/>
  <c r="AD154" i="15"/>
  <c r="AD155" i="15"/>
  <c r="AD156" i="15"/>
  <c r="AD157" i="15"/>
  <c r="AD158" i="15"/>
  <c r="AD159" i="15"/>
  <c r="AD160" i="15"/>
  <c r="AD161" i="15"/>
  <c r="AD183" i="15"/>
  <c r="AD162" i="15"/>
  <c r="J3" i="15" l="1"/>
  <c r="V3" i="3"/>
  <c r="V2" i="3" s="1"/>
  <c r="P3" i="11"/>
  <c r="P2" i="11" s="1"/>
  <c r="H2" i="15"/>
  <c r="P3" i="9"/>
  <c r="P2" i="9" s="1"/>
  <c r="P3" i="12"/>
  <c r="P2" i="12" s="1"/>
  <c r="P3" i="3"/>
  <c r="P2" i="3" s="1"/>
  <c r="P3" i="15"/>
  <c r="P2" i="15" s="1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V58" i="15"/>
  <c r="V59" i="15"/>
  <c r="V60" i="15"/>
  <c r="V61" i="15"/>
  <c r="V62" i="15"/>
  <c r="V63" i="15"/>
  <c r="V64" i="15"/>
  <c r="V65" i="15"/>
  <c r="V66" i="15"/>
  <c r="V67" i="15"/>
  <c r="V68" i="15"/>
  <c r="V69" i="15"/>
  <c r="V70" i="15"/>
  <c r="V71" i="15"/>
  <c r="V72" i="15"/>
  <c r="V73" i="15"/>
  <c r="V74" i="15"/>
  <c r="V75" i="15"/>
  <c r="V76" i="15"/>
  <c r="V77" i="15"/>
  <c r="V78" i="15"/>
  <c r="V79" i="15"/>
  <c r="V80" i="15"/>
  <c r="V81" i="15"/>
  <c r="V82" i="15"/>
  <c r="V83" i="15"/>
  <c r="V84" i="15"/>
  <c r="V85" i="15"/>
  <c r="V86" i="15"/>
  <c r="V87" i="15"/>
  <c r="V88" i="15"/>
  <c r="V89" i="15"/>
  <c r="V90" i="15"/>
  <c r="V91" i="15"/>
  <c r="V92" i="15"/>
  <c r="V93" i="15"/>
  <c r="V94" i="15"/>
  <c r="V95" i="15"/>
  <c r="V96" i="15"/>
  <c r="V97" i="15"/>
  <c r="V98" i="15"/>
  <c r="V99" i="15"/>
  <c r="V100" i="15"/>
  <c r="V101" i="15"/>
  <c r="V102" i="15"/>
  <c r="V103" i="15"/>
  <c r="V104" i="15"/>
  <c r="V105" i="15"/>
  <c r="V106" i="15"/>
  <c r="V107" i="15"/>
  <c r="V108" i="15"/>
  <c r="V109" i="15"/>
  <c r="V110" i="15"/>
  <c r="V111" i="15"/>
  <c r="V112" i="15"/>
  <c r="V113" i="15"/>
  <c r="V114" i="15"/>
  <c r="V115" i="15"/>
  <c r="V116" i="15"/>
  <c r="V117" i="15"/>
  <c r="V118" i="15"/>
  <c r="V119" i="15"/>
  <c r="V120" i="15"/>
  <c r="V121" i="15"/>
  <c r="V122" i="15"/>
  <c r="V123" i="15"/>
  <c r="V124" i="15"/>
  <c r="V125" i="15"/>
  <c r="V126" i="15"/>
  <c r="V127" i="15"/>
  <c r="V128" i="15"/>
  <c r="V129" i="15"/>
  <c r="V130" i="15"/>
  <c r="V131" i="15"/>
  <c r="V132" i="15"/>
  <c r="V133" i="15"/>
  <c r="V134" i="15"/>
  <c r="V135" i="15"/>
  <c r="V136" i="15"/>
  <c r="V137" i="15"/>
  <c r="V138" i="15"/>
  <c r="V139" i="15"/>
  <c r="V140" i="15"/>
  <c r="V141" i="15"/>
  <c r="V142" i="15"/>
  <c r="V143" i="15"/>
  <c r="V144" i="15"/>
  <c r="V163" i="15"/>
  <c r="V164" i="15"/>
  <c r="V165" i="15"/>
  <c r="V166" i="15"/>
  <c r="V167" i="15"/>
  <c r="V168" i="15"/>
  <c r="V169" i="15"/>
  <c r="V170" i="15"/>
  <c r="V171" i="15"/>
  <c r="V172" i="15"/>
  <c r="V173" i="15"/>
  <c r="V174" i="15"/>
  <c r="V175" i="15"/>
  <c r="V176" i="15"/>
  <c r="V177" i="15"/>
  <c r="V178" i="15"/>
  <c r="V179" i="15"/>
  <c r="V180" i="15"/>
  <c r="V181" i="15"/>
  <c r="V182" i="15"/>
  <c r="V145" i="15"/>
  <c r="V146" i="15"/>
  <c r="V147" i="15"/>
  <c r="V148" i="15"/>
  <c r="V149" i="15"/>
  <c r="V150" i="15"/>
  <c r="V151" i="15"/>
  <c r="V152" i="15"/>
  <c r="V153" i="15"/>
  <c r="V154" i="15"/>
  <c r="V155" i="15"/>
  <c r="V156" i="15"/>
  <c r="V157" i="15"/>
  <c r="V158" i="15"/>
  <c r="V159" i="15"/>
  <c r="V160" i="15"/>
  <c r="V161" i="15"/>
  <c r="V183" i="15"/>
  <c r="V162" i="15"/>
  <c r="S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63" i="15"/>
  <c r="S164" i="15"/>
  <c r="S165" i="15"/>
  <c r="S166" i="15"/>
  <c r="S167" i="15"/>
  <c r="S168" i="15"/>
  <c r="S169" i="15"/>
  <c r="S170" i="15"/>
  <c r="S171" i="15"/>
  <c r="S172" i="15"/>
  <c r="S173" i="15"/>
  <c r="S174" i="15"/>
  <c r="S175" i="15"/>
  <c r="S176" i="15"/>
  <c r="S177" i="15"/>
  <c r="S178" i="15"/>
  <c r="S179" i="15"/>
  <c r="S180" i="15"/>
  <c r="S181" i="15"/>
  <c r="S182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0" i="15"/>
  <c r="S161" i="15"/>
  <c r="S183" i="15"/>
  <c r="S162" i="15"/>
  <c r="Q3" i="15"/>
  <c r="X3" i="15"/>
  <c r="K3" i="15"/>
  <c r="AE3" i="12"/>
  <c r="AD3" i="15" l="1"/>
  <c r="AD2" i="15" s="1"/>
  <c r="S3" i="15"/>
  <c r="S2" i="15" s="1"/>
  <c r="V3" i="15"/>
  <c r="V2" i="15" s="1"/>
  <c r="AE3" i="15"/>
  <c r="S5" i="11"/>
  <c r="V5" i="11"/>
  <c r="AD5" i="11"/>
  <c r="S6" i="11"/>
  <c r="V6" i="11"/>
  <c r="AD6" i="11"/>
  <c r="H3" i="12" l="1"/>
  <c r="G3" i="12"/>
  <c r="X3" i="12"/>
  <c r="Q3" i="12"/>
  <c r="K3" i="12"/>
  <c r="AD5" i="12"/>
  <c r="AD6" i="12"/>
  <c r="AD7" i="12"/>
  <c r="AD8" i="12"/>
  <c r="AD9" i="12"/>
  <c r="V5" i="12"/>
  <c r="V6" i="12"/>
  <c r="V7" i="12"/>
  <c r="V8" i="12"/>
  <c r="V9" i="12"/>
  <c r="S5" i="12"/>
  <c r="S6" i="12"/>
  <c r="S7" i="12"/>
  <c r="S8" i="12"/>
  <c r="S9" i="12"/>
  <c r="AD3" i="11"/>
  <c r="V3" i="11"/>
  <c r="S3" i="11"/>
  <c r="Q3" i="11"/>
  <c r="AD6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45" i="9"/>
  <c r="AD24" i="9"/>
  <c r="AD5" i="9"/>
  <c r="V6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45" i="9"/>
  <c r="V24" i="9"/>
  <c r="V5" i="9"/>
  <c r="S6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45" i="9"/>
  <c r="S24" i="9"/>
  <c r="S5" i="9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3" i="3" l="1"/>
  <c r="AD3" i="3"/>
  <c r="S3" i="9"/>
  <c r="V3" i="9"/>
  <c r="AD3" i="9"/>
  <c r="V3" i="12"/>
  <c r="S3" i="12"/>
  <c r="AD3" i="12"/>
  <c r="H3" i="9" l="1"/>
  <c r="Q3" i="9"/>
  <c r="K3" i="9"/>
  <c r="H3" i="11" l="1"/>
  <c r="X3" i="11"/>
  <c r="K3" i="11"/>
</calcChain>
</file>

<file path=xl/sharedStrings.xml><?xml version="1.0" encoding="utf-8"?>
<sst xmlns="http://schemas.openxmlformats.org/spreadsheetml/2006/main" count="3398" uniqueCount="413">
  <si>
    <t>SN</t>
  </si>
  <si>
    <t>SP CODE</t>
  </si>
  <si>
    <t>FARMER NAME</t>
  </si>
  <si>
    <t>STAFF NAME</t>
  </si>
  <si>
    <t>CROP</t>
  </si>
  <si>
    <t>PRODUCTION CODE</t>
  </si>
  <si>
    <t>GPS AREA</t>
  </si>
  <si>
    <t>DATE OF SOWING</t>
  </si>
  <si>
    <t>FA NAME</t>
  </si>
  <si>
    <t>REMARKS</t>
  </si>
  <si>
    <t>LOT NO</t>
  </si>
  <si>
    <t>BAGS</t>
  </si>
  <si>
    <t>PLANT ARRIVAL DATE</t>
  </si>
  <si>
    <t>PHSRN QTY</t>
  </si>
  <si>
    <t>GERM. %</t>
  </si>
  <si>
    <t>GERM. STATUS</t>
  </si>
  <si>
    <t>GP%</t>
  </si>
  <si>
    <t>GP STATUS</t>
  </si>
  <si>
    <t>PROCESS QTY</t>
  </si>
  <si>
    <t>INCENTIVE ON GERM./ KG</t>
  </si>
  <si>
    <t>INCENTIVE ON GP./ KG</t>
  </si>
  <si>
    <t>TOTAL PROCUREMENT Price</t>
  </si>
  <si>
    <t>BASIC PROCUREMENT PRICE/ KG</t>
  </si>
  <si>
    <t>BABUBHAI MALABHAI KHANT</t>
  </si>
  <si>
    <t>CHAUHAN BHAVANBHAI JUMABHAI</t>
  </si>
  <si>
    <t>DANABHAI MANABHAI CHAUHAN</t>
  </si>
  <si>
    <t>THAKOR KANUBHAI FULABHAI</t>
  </si>
  <si>
    <t>LALABHAI MOHANBHAI THAKOR</t>
  </si>
  <si>
    <t>PAGI MADHABHAI  MALABHAI</t>
  </si>
  <si>
    <t>PRAVINKUMAR SHANABHAI PARMAR</t>
  </si>
  <si>
    <t>KALABHAI AMARABHAI PARMAR</t>
  </si>
  <si>
    <t>THAKOR RANJITBHAI AMRABHAI</t>
  </si>
  <si>
    <t>KALUBHAI PUNJABHAI PAGI</t>
  </si>
  <si>
    <t>PAGI JAYESHBHAI GULABSINH</t>
  </si>
  <si>
    <t>RAYSING BHAI VALAMBHAI BARIA</t>
  </si>
  <si>
    <t>GULABSINH MOTIBHAI PARMAR</t>
  </si>
  <si>
    <t>PLD</t>
  </si>
  <si>
    <t xml:space="preserve"> AJ313</t>
  </si>
  <si>
    <t>AJ313</t>
  </si>
  <si>
    <t>PANKAJBHAI HARIBHAI PATEL</t>
  </si>
  <si>
    <t>HARESHBHAI DHANJIBHAI PATEL</t>
  </si>
  <si>
    <t>KESHABHAI HARJIBHAI PATEL</t>
  </si>
  <si>
    <t>MAGANBHAI DEVJIBHAI PATEL</t>
  </si>
  <si>
    <t>PRAVINBHAI MOHANBHAI PATEL</t>
  </si>
  <si>
    <t>RAJESHBHAI BABUBHAI PATEL</t>
  </si>
  <si>
    <t>BHAILALBHAI PARBATBHAI PATEL</t>
  </si>
  <si>
    <t>JAGDISHBHAI RATNABHAI PATEL</t>
  </si>
  <si>
    <t>MAGANBHAI BHIMJIBHAI PATEL</t>
  </si>
  <si>
    <t>RAMANBHAI BHIMJIBHAI PATEL</t>
  </si>
  <si>
    <t>RAMESHBHAI GANGDASBHAI PATEL</t>
  </si>
  <si>
    <t>SATISHBHAI BABUBHAI PATEL</t>
  </si>
  <si>
    <t>TULSHIBHAI PARBATBHAI PATEL</t>
  </si>
  <si>
    <t>VIMALKUMAR BABUBHAI PATEL</t>
  </si>
  <si>
    <t>ASHOKKUMAR CHHAGANBHAI PATEL</t>
  </si>
  <si>
    <t>CHINTANKUMAR ASHOKBHAI PATEL</t>
  </si>
  <si>
    <t>MAHENDRABHAI SAVGANBHAI PATEL</t>
  </si>
  <si>
    <t>MANISHKUMAR SURESHBHAI PATEL</t>
  </si>
  <si>
    <t>MANJULABEN BHAILALBHAI PATEL</t>
  </si>
  <si>
    <t>NARESHBHAI BABUBHAI PATEL</t>
  </si>
  <si>
    <t>NATVARLAL MANILAL PATEL</t>
  </si>
  <si>
    <t>SURESHBHAI ARJANBHAI PATEL</t>
  </si>
  <si>
    <t>VISHAL VINODBHAI PATEL</t>
  </si>
  <si>
    <t>BALVANTBHAI TULSHIBHAI PATEL</t>
  </si>
  <si>
    <t>BHAGVANBHAI VALJIBHAI PATEL</t>
  </si>
  <si>
    <t>BHAILALBHAI RUDABHAI PATEL</t>
  </si>
  <si>
    <t>JAGDISHBHAI ARVINDBHAI PATEL</t>
  </si>
  <si>
    <t>LAXMANBHAI BECHARBHAI PATEL</t>
  </si>
  <si>
    <t>MANOJBHAI ARVINDBHAI PATEL</t>
  </si>
  <si>
    <t>MUKESHBHAI ARVINDBHAI PATEL</t>
  </si>
  <si>
    <t>NAVINBHAI NARANBHAI PATEL</t>
  </si>
  <si>
    <t>PRAVINBHAI VITTALBHAI PATEL</t>
  </si>
  <si>
    <t>SHANTILAL ARJANBHAI PATEL</t>
  </si>
  <si>
    <t>SURESHBHAI MOHANBHAI PATEL</t>
  </si>
  <si>
    <t>ARJANBHAI VASHRAMBHAI PATEL</t>
  </si>
  <si>
    <t>BHARATBHAI SHAMJIBHAI PATEL</t>
  </si>
  <si>
    <t>GOVINDBHAI VALJIBHAI PATEL</t>
  </si>
  <si>
    <t>HARESHKUMAR SHAMJIBHAI PATEL</t>
  </si>
  <si>
    <t>KANUBHAI PETHABHAI PATEL</t>
  </si>
  <si>
    <t>MANHARBHAI JIVRAJBHAI PATEL</t>
  </si>
  <si>
    <t>NISHANTKUMAR KANUBHAI PATEL</t>
  </si>
  <si>
    <t>PREMJIBHAI LALJIBHAI PATEL</t>
  </si>
  <si>
    <t>SANJAYKUMAR RATILAL PATEL</t>
  </si>
  <si>
    <t>JITENDRAKUMAR ARJANBHAI PATEL</t>
  </si>
  <si>
    <t>AMBALAL PREMJIBHAI PATEL</t>
  </si>
  <si>
    <t>AMRUTLAL PETHABHAI PATEL</t>
  </si>
  <si>
    <t>DASHRATHBHAI BHIMJIBHAI PATEL</t>
  </si>
  <si>
    <t>GANGARAM MANJIBHAI PATEL</t>
  </si>
  <si>
    <t>MAGANBHAI VASHARAMBHAI PATEL</t>
  </si>
  <si>
    <t>PATEL MANISHBHAI AMRUTBHAI</t>
  </si>
  <si>
    <t>NARENDRAKUMAR MAGANBHAIPATEL</t>
  </si>
  <si>
    <t>PRAVINBHAI VITHALBHAI PATEL</t>
  </si>
  <si>
    <t>PREMJIBHAI VASARAMBHAI PATEL</t>
  </si>
  <si>
    <t>POONAMBHAI VITHALBHAI PATEL</t>
  </si>
  <si>
    <t>Chattrasinh</t>
  </si>
  <si>
    <t>ASHISHKUMAR MAYJIBHAI ZALA</t>
  </si>
  <si>
    <t>HIMATSINH BABARSINH THAKOR</t>
  </si>
  <si>
    <t>KANABHAI BHOLABHAI KHANT</t>
  </si>
  <si>
    <t>ACHCHEYLAL</t>
  </si>
  <si>
    <t>OP OKRA</t>
  </si>
  <si>
    <t>SANDESH</t>
  </si>
  <si>
    <t>N.A</t>
  </si>
  <si>
    <t>OK-01</t>
  </si>
  <si>
    <t>1.5 ACRE IS PLD</t>
  </si>
  <si>
    <t>0.57 ACRE IS PLD</t>
  </si>
  <si>
    <t>PLD AREA</t>
  </si>
  <si>
    <t>SHAILESHKUMAR TULSIBHAI</t>
  </si>
  <si>
    <t>JETHABHAI KHIMJIBHAI PATEL</t>
  </si>
  <si>
    <t>NILESHKUMAR KANTIBHAI PATEL</t>
  </si>
  <si>
    <t>ISHWARBHAI NARANBHAI PATEL</t>
  </si>
  <si>
    <t>MANOJKUMAR TULSIBHAI PATEL</t>
  </si>
  <si>
    <t>BIPINKUMAR HARIBHAI PATEL</t>
  </si>
  <si>
    <t>JAYANTIBHAI CHIMANBHAI PATEL</t>
  </si>
  <si>
    <t>AMRUTBHAI RATANSHIBHAI PATEL</t>
  </si>
  <si>
    <t>PRAMODKUMAR MANHARLAL PATEL</t>
  </si>
  <si>
    <t>JITENDRAKUMAR CHANDUBHAI PATEL</t>
  </si>
  <si>
    <t>VINODKUMAR CHIMANBHAI PATEL</t>
  </si>
  <si>
    <t>RAJENDRAKUMAR SHANTILAL PATEL</t>
  </si>
  <si>
    <t>HIMATKUMAR MANIBHAI PATEL</t>
  </si>
  <si>
    <t>ASHOKBHAI CHAGANBHAI PATEL</t>
  </si>
  <si>
    <t>RAJENDRA KUMAR RATILAL PATEL</t>
  </si>
  <si>
    <t>KIRITKUMAR RATILAL PATEL</t>
  </si>
  <si>
    <t>MUKESHKUMAR J. PATEL</t>
  </si>
  <si>
    <t>VITHALBHAI SAVJIBHAI PATEL</t>
  </si>
  <si>
    <t>SURESHKUMAR LALJIBHAI PATEL</t>
  </si>
  <si>
    <t>PRAHLADBHAI NARANBHAI PATEL</t>
  </si>
  <si>
    <t>SUDHIRKUMAR JAYNTIBHAI PATEL</t>
  </si>
  <si>
    <t>KESHAVLAL KHIMJIBHAI PATEL</t>
  </si>
  <si>
    <t>PARSHOTTAMBHAI VITTALBHAI PATEL</t>
  </si>
  <si>
    <t>JAYANTIBHAI ARJANBHAI PATEL</t>
  </si>
  <si>
    <t>NATVARBHAI MOHANBHAI PATEL</t>
  </si>
  <si>
    <t>ANILKUMAR SHANTIBHAI PATEL</t>
  </si>
  <si>
    <t>ANILKUMAR VITTHALBHAI PATEL</t>
  </si>
  <si>
    <t>ROHITKUMAR MOHANBHAI PATEL</t>
  </si>
  <si>
    <t>HARDIKKUMAR ISWARBHAI AMRATIYA</t>
  </si>
  <si>
    <t>LADUBEN JASHVANTSINH PARMAR</t>
  </si>
  <si>
    <t>RANCHHODBHAI AKHEBHAI PATEL</t>
  </si>
  <si>
    <t>DHIRAJ KUMAR JAYANTIBHAI PATEL</t>
  </si>
  <si>
    <t>SHANTILAL KANJBHAI PATEL</t>
  </si>
  <si>
    <t>KARSANBHAI KANJIBHAI PATEL</t>
  </si>
  <si>
    <t>HITENDRA HARIBHAI PATEL</t>
  </si>
  <si>
    <t>PRAVINBHAI BHIMAJIBHAI PATEL</t>
  </si>
  <si>
    <t>BHUPENDRA SANTILAL PATEL</t>
  </si>
  <si>
    <t>PARSHOTTAMBHAI RATNABHAI PATEL</t>
  </si>
  <si>
    <t>DHAVAL NAVNITLAL PATEL</t>
  </si>
  <si>
    <t>VADIBHAI NARANBHAI PATEL</t>
  </si>
  <si>
    <t>CHHABILDAS KANJIBHAI PATEL</t>
  </si>
  <si>
    <t>HASMUKHBHAI KHETABHAI PATEL</t>
  </si>
  <si>
    <t>KALPESH KUMAR SHANTILAL PATEL</t>
  </si>
  <si>
    <t>JITENDRABHAI KHIMJIBHAI PATEL</t>
  </si>
  <si>
    <t>SUNILKUMAR MANILAL PATEL</t>
  </si>
  <si>
    <t>VINODKUMAR PURSOTAMDAS PATEL</t>
  </si>
  <si>
    <t>NARENDRABHAI PARSOTTAMBHAI PATEL</t>
  </si>
  <si>
    <t>KISHORBHAI MANILAL PATEL</t>
  </si>
  <si>
    <t>KIRITKUMAR DAHYABHAI PATEL</t>
  </si>
  <si>
    <t>BIPINKUMAR VITTHALBHAI PATEL</t>
  </si>
  <si>
    <t>GANSYAMBHAI LALJIBHAI PATEL</t>
  </si>
  <si>
    <t>NAGINKUMAR NATAVARLAL PATEL</t>
  </si>
  <si>
    <t>JAGDISHBHAI KESHAVLAL PATEL</t>
  </si>
  <si>
    <t>PARESHKUMAR CHHAGANBHAI PATEL</t>
  </si>
  <si>
    <t>VINODBHAI VADIBHAILAL PATEL</t>
  </si>
  <si>
    <t>ARUNABEN VINODKUMAR PATEL</t>
  </si>
  <si>
    <t>KIRANBHAI GIRISHBHAI PATEL</t>
  </si>
  <si>
    <t>PATEL HARISHCHANDRA MANILAL</t>
  </si>
  <si>
    <t>BIPINCHANDRA M PATEL</t>
  </si>
  <si>
    <t>PATEL JASHUBHAI</t>
  </si>
  <si>
    <t>HEMALKUMAR BHAILALBHAI PATEL</t>
  </si>
  <si>
    <t>CHANDULAL SAVAGANBHAI PATEL</t>
  </si>
  <si>
    <t>PATEL MOHANBHAI</t>
  </si>
  <si>
    <t>CHAMPAKLAL KANTILAL PATEL</t>
  </si>
  <si>
    <t>RAMESHKUMAR BHANJIBHAI PATEL</t>
  </si>
  <si>
    <t>GIRISHKUMAR GAGDASBHAI PATEL</t>
  </si>
  <si>
    <t>JYOTI VISHAL PATEL</t>
  </si>
  <si>
    <t>NARSHBHAI KHIMAJIBHAI PATEL</t>
  </si>
  <si>
    <t>C31204</t>
  </si>
  <si>
    <t>C31217</t>
  </si>
  <si>
    <t>C31218</t>
  </si>
  <si>
    <t>C31219</t>
  </si>
  <si>
    <t>C31220</t>
  </si>
  <si>
    <t>C31221</t>
  </si>
  <si>
    <t>C31222</t>
  </si>
  <si>
    <t>C31223</t>
  </si>
  <si>
    <t>C31224</t>
  </si>
  <si>
    <t>C31225</t>
  </si>
  <si>
    <t>C31226</t>
  </si>
  <si>
    <t>C31227</t>
  </si>
  <si>
    <t>C31228</t>
  </si>
  <si>
    <t>C31229</t>
  </si>
  <si>
    <t>C31230</t>
  </si>
  <si>
    <t>C31231</t>
  </si>
  <si>
    <t>C31232</t>
  </si>
  <si>
    <t>C31233</t>
  </si>
  <si>
    <t>C31234</t>
  </si>
  <si>
    <t>C31235</t>
  </si>
  <si>
    <t>C31236</t>
  </si>
  <si>
    <t>C31237</t>
  </si>
  <si>
    <t>C31238</t>
  </si>
  <si>
    <t>C31239</t>
  </si>
  <si>
    <t>C31240</t>
  </si>
  <si>
    <t>C31241</t>
  </si>
  <si>
    <t>C31242</t>
  </si>
  <si>
    <t>C31243</t>
  </si>
  <si>
    <t>C31244</t>
  </si>
  <si>
    <t>C31245</t>
  </si>
  <si>
    <t>C31246</t>
  </si>
  <si>
    <t>C31247</t>
  </si>
  <si>
    <t>C31248</t>
  </si>
  <si>
    <t>C31249</t>
  </si>
  <si>
    <t>C31250</t>
  </si>
  <si>
    <t>C31263</t>
  </si>
  <si>
    <t>C31264</t>
  </si>
  <si>
    <t>C31265</t>
  </si>
  <si>
    <t>C31266</t>
  </si>
  <si>
    <t>C31267</t>
  </si>
  <si>
    <t>C31268</t>
  </si>
  <si>
    <t>C31269</t>
  </si>
  <si>
    <t>C31270</t>
  </si>
  <si>
    <t>C31271</t>
  </si>
  <si>
    <t>C31272</t>
  </si>
  <si>
    <t>C31273</t>
  </si>
  <si>
    <t>C31274</t>
  </si>
  <si>
    <t>C31275</t>
  </si>
  <si>
    <t>C31276</t>
  </si>
  <si>
    <t>C31277</t>
  </si>
  <si>
    <t>C31278</t>
  </si>
  <si>
    <t>C31279</t>
  </si>
  <si>
    <t>C31280</t>
  </si>
  <si>
    <t>C31281</t>
  </si>
  <si>
    <t>C31282</t>
  </si>
  <si>
    <t>C31283</t>
  </si>
  <si>
    <t>C31313</t>
  </si>
  <si>
    <t>C31314</t>
  </si>
  <si>
    <t>C31315</t>
  </si>
  <si>
    <t>C31316</t>
  </si>
  <si>
    <t>C31317</t>
  </si>
  <si>
    <t>C31318</t>
  </si>
  <si>
    <t>C31319</t>
  </si>
  <si>
    <t>C31320</t>
  </si>
  <si>
    <t>C31321</t>
  </si>
  <si>
    <t>C31322</t>
  </si>
  <si>
    <t>C31323</t>
  </si>
  <si>
    <t>C31324</t>
  </si>
  <si>
    <t>C31325</t>
  </si>
  <si>
    <t>C31326</t>
  </si>
  <si>
    <t>C31327</t>
  </si>
  <si>
    <t>C31328</t>
  </si>
  <si>
    <t>C31329</t>
  </si>
  <si>
    <t>C31330</t>
  </si>
  <si>
    <t>C31331</t>
  </si>
  <si>
    <t>C31380</t>
  </si>
  <si>
    <t>C31381</t>
  </si>
  <si>
    <t>C31382</t>
  </si>
  <si>
    <t>C31383</t>
  </si>
  <si>
    <t>C31384</t>
  </si>
  <si>
    <t>C31385</t>
  </si>
  <si>
    <t>C31386</t>
  </si>
  <si>
    <t>C31387</t>
  </si>
  <si>
    <t>C31388</t>
  </si>
  <si>
    <t>C31389</t>
  </si>
  <si>
    <t>C31390</t>
  </si>
  <si>
    <t>C31391</t>
  </si>
  <si>
    <t>C31392</t>
  </si>
  <si>
    <t>C31393</t>
  </si>
  <si>
    <t>C31394</t>
  </si>
  <si>
    <t>C31395</t>
  </si>
  <si>
    <t>C31396</t>
  </si>
  <si>
    <t>C31397</t>
  </si>
  <si>
    <t>C31398</t>
  </si>
  <si>
    <t>C31399</t>
  </si>
  <si>
    <t>C31400</t>
  </si>
  <si>
    <t>C31401</t>
  </si>
  <si>
    <t>C31402</t>
  </si>
  <si>
    <t>C31403</t>
  </si>
  <si>
    <t>C31404</t>
  </si>
  <si>
    <t>C31405</t>
  </si>
  <si>
    <t>C31406</t>
  </si>
  <si>
    <t>C31407</t>
  </si>
  <si>
    <t>C31408</t>
  </si>
  <si>
    <t>C31409</t>
  </si>
  <si>
    <t>C31410</t>
  </si>
  <si>
    <t>C31411</t>
  </si>
  <si>
    <t>C31412</t>
  </si>
  <si>
    <t>C31413</t>
  </si>
  <si>
    <t>C31414</t>
  </si>
  <si>
    <t>C31415</t>
  </si>
  <si>
    <t>C31416</t>
  </si>
  <si>
    <t>C31417</t>
  </si>
  <si>
    <t>C31418</t>
  </si>
  <si>
    <t>C31419</t>
  </si>
  <si>
    <t>C31420</t>
  </si>
  <si>
    <t>C31421</t>
  </si>
  <si>
    <t>C31422</t>
  </si>
  <si>
    <t>C31423</t>
  </si>
  <si>
    <t>C31424</t>
  </si>
  <si>
    <t>C31425</t>
  </si>
  <si>
    <t>C31426</t>
  </si>
  <si>
    <t>Pass</t>
  </si>
  <si>
    <t>Second Lot</t>
  </si>
  <si>
    <t>C32141</t>
  </si>
  <si>
    <t>PASS</t>
  </si>
  <si>
    <t>MEHULKUMAR RAJENDRABHAI PATEL</t>
  </si>
  <si>
    <t>C32217</t>
  </si>
  <si>
    <t>C32218</t>
  </si>
  <si>
    <t>C32219</t>
  </si>
  <si>
    <t>C32220</t>
  </si>
  <si>
    <t>C32223</t>
  </si>
  <si>
    <t>Incentive (+ -)on Remenent %</t>
  </si>
  <si>
    <t>TINDA</t>
  </si>
  <si>
    <t>AK167XAK168</t>
  </si>
  <si>
    <t>TD-01</t>
  </si>
  <si>
    <t>U36061</t>
  </si>
  <si>
    <t>CHHATRASINH</t>
  </si>
  <si>
    <t>U36062</t>
  </si>
  <si>
    <t>ATULKUMAR MANGALBHAI PAGI</t>
  </si>
  <si>
    <t>U36065</t>
  </si>
  <si>
    <t>SOMABHAI DAMOR</t>
  </si>
  <si>
    <t>U36066</t>
  </si>
  <si>
    <t>U36067</t>
  </si>
  <si>
    <t>BHAGVANBHAI PRATAPBHAI THAKOR</t>
  </si>
  <si>
    <t>U36068</t>
  </si>
  <si>
    <t>U36069</t>
  </si>
  <si>
    <t>U36070</t>
  </si>
  <si>
    <t>GITABEN KANJIBHAI PARMAR</t>
  </si>
  <si>
    <t>U36071</t>
  </si>
  <si>
    <t>HARSHADBHAI LAXMANBHAI THAKOR</t>
  </si>
  <si>
    <t>U36072</t>
  </si>
  <si>
    <t>HASMUKHBHAI DINESHBHAI VANJARA</t>
  </si>
  <si>
    <t>U36073</t>
  </si>
  <si>
    <t>U36074</t>
  </si>
  <si>
    <t>U36075</t>
  </si>
  <si>
    <t>PAGI SAYBABHAI HIRABHAI</t>
  </si>
  <si>
    <t>U36076</t>
  </si>
  <si>
    <t>RATANSINH KALUBHAI THAKOR</t>
  </si>
  <si>
    <t>U36077</t>
  </si>
  <si>
    <t>RAYJIBHAI REVABHAI THAKOR</t>
  </si>
  <si>
    <t>U36078</t>
  </si>
  <si>
    <t>SUNILKUMAR ARJANBHAI THAKOR</t>
  </si>
  <si>
    <t>U36079</t>
  </si>
  <si>
    <t>U36080</t>
  </si>
  <si>
    <t>THAKOR MANIBEN CHATRASINH</t>
  </si>
  <si>
    <t>U36081</t>
  </si>
  <si>
    <t>THAKOR SAMUBEN DALPATBHAI</t>
  </si>
  <si>
    <t>U36082</t>
  </si>
  <si>
    <t>VISHALKUMAR M F AND NG MANGALBHAI NATHA</t>
  </si>
  <si>
    <t>U36083</t>
  </si>
  <si>
    <t>U36084</t>
  </si>
  <si>
    <t>U36162</t>
  </si>
  <si>
    <t>U36163</t>
  </si>
  <si>
    <t>CHHATRASINH JESANGJI ZALA</t>
  </si>
  <si>
    <t>U36171</t>
  </si>
  <si>
    <t>DAHIBEN MANUSINH ZALA</t>
  </si>
  <si>
    <t>U36172</t>
  </si>
  <si>
    <t>DAHYASINH MOTISINH ZALA</t>
  </si>
  <si>
    <t>U36173</t>
  </si>
  <si>
    <t>DOLSINH MAGANSINH ZALA</t>
  </si>
  <si>
    <t>U36174</t>
  </si>
  <si>
    <t>KALUSINH MANUSINH ZALA</t>
  </si>
  <si>
    <t>U36175</t>
  </si>
  <si>
    <t>KOKILABEN RAJUSINH ZALA</t>
  </si>
  <si>
    <t>U36176</t>
  </si>
  <si>
    <t>RAMILABEN BHUPATSINH ZALA</t>
  </si>
  <si>
    <t>U36177</t>
  </si>
  <si>
    <t>SAGARBEN GULABSINH ZALA</t>
  </si>
  <si>
    <t>U36178</t>
  </si>
  <si>
    <t>ZALA GOPALSINH FATESINH</t>
  </si>
  <si>
    <t>U36179</t>
  </si>
  <si>
    <t>ZALA HIMMATSINH SHIVSINH</t>
  </si>
  <si>
    <t>U36180</t>
  </si>
  <si>
    <t>ZALA NATHUSINH MOTISINH</t>
  </si>
  <si>
    <t>U36181</t>
  </si>
  <si>
    <t>ZALA SHAILESHSINH BALDEVSINH</t>
  </si>
  <si>
    <t>U36182</t>
  </si>
  <si>
    <t>ZALA SURESHSINH</t>
  </si>
  <si>
    <t>U36183</t>
  </si>
  <si>
    <t>ZALA VIKRAMSINH LAKHABHAI</t>
  </si>
  <si>
    <t>U36184</t>
  </si>
  <si>
    <t>RAGATSINH NANSINH ZALA</t>
  </si>
  <si>
    <t>U36185</t>
  </si>
  <si>
    <t>MAHENDRASINH DOLSINH ZALA</t>
  </si>
  <si>
    <t>TOMATO</t>
  </si>
  <si>
    <t>AJ841</t>
  </si>
  <si>
    <t>TO-8</t>
  </si>
  <si>
    <t>U32858</t>
  </si>
  <si>
    <t>U32859</t>
  </si>
  <si>
    <t>AJ837</t>
  </si>
  <si>
    <t>U34204</t>
  </si>
  <si>
    <t>U34205</t>
  </si>
  <si>
    <t>UDAUBHAI HURABHAI THAKOR</t>
  </si>
  <si>
    <t>U34216</t>
  </si>
  <si>
    <t>U34223</t>
  </si>
  <si>
    <t>U34229</t>
  </si>
  <si>
    <t>AVERAGE GERM %</t>
  </si>
  <si>
    <t>AVERAGE GP %</t>
  </si>
  <si>
    <t>AVERAGE PROCUREMENT RATE</t>
  </si>
  <si>
    <t>FARMER AMOUNT</t>
  </si>
  <si>
    <t>Incentive (+ -) on Remenent %</t>
  </si>
  <si>
    <t>HYBRID TINDA FARMER &amp; LOT WISE PRODUCTION DATA 2021-22</t>
  </si>
  <si>
    <t>HYBRID TOMATO FARMER &amp; LOT WISE PRODUCTION DATA 2021-22</t>
  </si>
  <si>
    <t>OP BHINDI FARMER &amp; LOT WISE PRODUCTION DATA 2021-22</t>
  </si>
  <si>
    <t>OP BHINDI</t>
  </si>
  <si>
    <t>DELIVERY DAYS</t>
  </si>
  <si>
    <t>AVERAGE DELIVERY DAYS</t>
  </si>
  <si>
    <t>TARGETED DELIVERY DAYS</t>
  </si>
  <si>
    <t>ALL CROP FARMER &amp; LOT WISE MOTHER FILE</t>
  </si>
  <si>
    <t>TR-05</t>
  </si>
  <si>
    <t>TR-16</t>
  </si>
  <si>
    <t>TR-17</t>
  </si>
  <si>
    <t>TR-18</t>
  </si>
  <si>
    <t>TR-19</t>
  </si>
  <si>
    <t>TR-25</t>
  </si>
  <si>
    <t>TR-36</t>
  </si>
  <si>
    <t>CHATRASINH</t>
  </si>
  <si>
    <t>DISPATCHED AREA</t>
  </si>
  <si>
    <t>PLANNED SOWING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</si>
</sst>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ABF8F"/>
      </patternFill>
    </fill>
    <fill>
      <patternFill patternType="solid">
        <fgColor rgb="FFFFC000"/>
        <bgColor rgb="FFDAEEF3"/>
      </patternFill>
    </fill>
    <fill>
      <patternFill patternType="solid">
        <fgColor rgb="FFFFC000"/>
        <bgColor rgb="FFD6E3BC"/>
      </patternFill>
    </fill>
    <fill>
      <patternFill patternType="solid">
        <fgColor rgb="FF92D050"/>
        <bgColor rgb="FFDAEEF3"/>
      </patternFill>
    </fill>
    <fill>
      <patternFill patternType="solid">
        <fgColor rgb="FF92D050"/>
        <bgColor rgb="FFB2A1C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wrapText="1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 indent="1"/>
    </xf>
    <xf numFmtId="0" fontId="3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0" fillId="0" borderId="1" xfId="0" applyBorder="1" applyAlignment="1">
      <alignment horizontal="left" wrapText="1"/>
    </xf>
    <xf numFmtId="0" fontId="7" fillId="0" borderId="0" xfId="0" applyFont="1"/>
    <xf numFmtId="1" fontId="0" fillId="0" borderId="1" xfId="0" applyNumberFormat="1" applyBorder="1"/>
    <xf numFmtId="0" fontId="4" fillId="0" borderId="1" xfId="0" applyFont="1" applyBorder="1" applyAlignment="1">
      <alignment horizontal="left"/>
    </xf>
    <xf numFmtId="2" fontId="0" fillId="0" borderId="0" xfId="0" applyNumberFormat="1"/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 wrapText="1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6" xfId="0" applyBorder="1"/>
    <xf numFmtId="14" fontId="3" fillId="0" borderId="6" xfId="0" applyNumberFormat="1" applyFont="1" applyBorder="1"/>
    <xf numFmtId="0" fontId="3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3" xfId="0" applyFont="1" applyBorder="1"/>
    <xf numFmtId="0" fontId="1" fillId="0" borderId="3" xfId="0" applyFont="1" applyBorder="1" applyAlignment="1">
      <alignment wrapText="1"/>
    </xf>
    <xf numFmtId="0" fontId="0" fillId="0" borderId="7" xfId="0" applyBorder="1"/>
    <xf numFmtId="0" fontId="3" fillId="0" borderId="6" xfId="0" applyFont="1" applyBorder="1"/>
    <xf numFmtId="0" fontId="12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3" xfId="0" applyBorder="1"/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5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11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right" indent="1"/>
    </xf>
    <xf numFmtId="1" fontId="5" fillId="0" borderId="1" xfId="0" applyNumberFormat="1" applyFont="1" applyBorder="1"/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7" fillId="3" borderId="1" xfId="0" applyFont="1" applyFill="1" applyBorder="1"/>
    <xf numFmtId="2" fontId="0" fillId="4" borderId="1" xfId="0" applyNumberFormat="1" applyFill="1" applyBorder="1"/>
    <xf numFmtId="0" fontId="0" fillId="4" borderId="1" xfId="0" applyFill="1" applyBorder="1"/>
    <xf numFmtId="2" fontId="3" fillId="4" borderId="1" xfId="0" applyNumberFormat="1" applyFont="1" applyFill="1" applyBorder="1"/>
    <xf numFmtId="0" fontId="0" fillId="3" borderId="1" xfId="0" applyFill="1" applyBorder="1"/>
    <xf numFmtId="2" fontId="0" fillId="3" borderId="1" xfId="0" applyNumberFormat="1" applyFill="1" applyBorder="1"/>
    <xf numFmtId="0" fontId="2" fillId="7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7" fillId="3" borderId="1" xfId="0" applyNumberFormat="1" applyFont="1" applyFill="1" applyBorder="1"/>
    <xf numFmtId="164" fontId="0" fillId="0" borderId="1" xfId="0" applyNumberFormat="1" applyBorder="1"/>
    <xf numFmtId="0" fontId="4" fillId="0" borderId="6" xfId="0" applyFont="1" applyBorder="1"/>
    <xf numFmtId="0" fontId="3" fillId="0" borderId="7" xfId="0" applyFont="1" applyBorder="1" applyAlignment="1">
      <alignment wrapText="1"/>
    </xf>
    <xf numFmtId="14" fontId="3" fillId="0" borderId="11" xfId="0" applyNumberFormat="1" applyFont="1" applyBorder="1"/>
    <xf numFmtId="0" fontId="0" fillId="0" borderId="2" xfId="0" applyBorder="1"/>
    <xf numFmtId="0" fontId="0" fillId="0" borderId="5" xfId="0" applyBorder="1"/>
    <xf numFmtId="2" fontId="0" fillId="0" borderId="2" xfId="0" applyNumberFormat="1" applyBorder="1"/>
    <xf numFmtId="2" fontId="0" fillId="0" borderId="5" xfId="0" applyNumberForma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5" fontId="7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5"/>
  <sheetViews>
    <sheetView zoomScale="85" zoomScaleNormal="85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7" customWidth="1"/>
    <col min="2" max="2" width="10.140625" customWidth="1"/>
    <col min="3" max="3" width="9.85546875" customWidth="1"/>
    <col min="4" max="4" width="12.42578125" customWidth="1"/>
    <col min="5" max="5" width="38.140625" customWidth="1"/>
    <col min="6" max="6" width="9.7109375" customWidth="1"/>
    <col min="7" max="7" width="12.28515625" customWidth="1"/>
    <col min="8" max="8" width="11.28515625" customWidth="1"/>
    <col min="9" max="9" width="9.28515625" customWidth="1"/>
    <col min="10" max="10" width="12" customWidth="1"/>
    <col min="11" max="11" width="7" customWidth="1"/>
    <col min="12" max="12" width="11.7109375" customWidth="1"/>
    <col min="13" max="13" width="17.28515625" customWidth="1"/>
    <col min="14" max="14" width="13.28515625" customWidth="1"/>
    <col min="15" max="16" width="13.42578125" customWidth="1"/>
    <col min="17" max="17" width="11.28515625" customWidth="1"/>
    <col min="18" max="18" width="7.85546875" customWidth="1"/>
    <col min="19" max="19" width="15.85546875" customWidth="1"/>
    <col min="20" max="20" width="7.7109375" customWidth="1"/>
    <col min="21" max="21" width="6.7109375" customWidth="1"/>
    <col min="22" max="22" width="11.7109375" customWidth="1"/>
    <col min="23" max="23" width="8.42578125" customWidth="1"/>
    <col min="24" max="31" width="14.140625" customWidth="1"/>
    <col min="32" max="32" width="12.140625" bestFit="1" customWidth="1"/>
    <col min="33" max="33" width="13.28515625" customWidth="1"/>
    <col min="34" max="34" width="13" customWidth="1"/>
  </cols>
  <sheetData>
    <row r="1" spans="1:34" ht="28.5" customHeight="1" x14ac:dyDescent="0.3">
      <c r="A1" s="29" t="s">
        <v>397</v>
      </c>
    </row>
    <row r="2" spans="1:34" ht="21.75" customHeight="1" x14ac:dyDescent="0.25">
      <c r="A2" s="20"/>
      <c r="P2" s="66">
        <f>+P3/N3</f>
        <v>154.36923076923077</v>
      </c>
      <c r="V2" s="66">
        <f>+V3/Q3</f>
        <v>99.90000000000002</v>
      </c>
    </row>
    <row r="3" spans="1:34" ht="21.75" customHeight="1" x14ac:dyDescent="0.35">
      <c r="A3" s="9"/>
      <c r="G3" s="65">
        <f>SUBTOTAL(9,G5:G134)</f>
        <v>798</v>
      </c>
      <c r="H3" s="65">
        <f>SUBTOTAL(9,H5:H134)</f>
        <v>637.24599999999987</v>
      </c>
      <c r="I3" s="65">
        <f>SUBTOTAL(9,I5:I134)</f>
        <v>7.58</v>
      </c>
      <c r="J3" s="104">
        <f>SUBTOTAL(9,J5:J134)</f>
        <v>629.66599999999983</v>
      </c>
      <c r="K3" s="65">
        <f>SUBTOTAL(9,K5:K134)</f>
        <v>3447</v>
      </c>
      <c r="N3" s="65">
        <f>SUBTOTAL(9,N5:N134)</f>
        <v>23400</v>
      </c>
      <c r="P3" s="65">
        <f>SUBTOTAL(9,P5:P134)</f>
        <v>3612240</v>
      </c>
      <c r="Q3" s="65">
        <f>SUBTOTAL(9,Q5:Q134)</f>
        <v>239334.06999999995</v>
      </c>
      <c r="S3" s="92">
        <f>SUBTOTAL(9,S5:S134)</f>
        <v>45.271684425764121</v>
      </c>
      <c r="V3" s="92">
        <f>SUBTOTAL(9,V5:V134)</f>
        <v>23909473.592999998</v>
      </c>
      <c r="X3" s="92">
        <f>SUBTOTAL(9,X5:X134)</f>
        <v>212256.49127910173</v>
      </c>
      <c r="AD3" s="65">
        <f>SUBTOTAL(9,AD5:AD134)</f>
        <v>38.099064525125733</v>
      </c>
      <c r="AE3" s="65">
        <f>SUBTOTAL(9,AE5:AE134)</f>
        <v>19640721.999999993</v>
      </c>
    </row>
    <row r="4" spans="1:34" s="8" customFormat="1" ht="66.75" customHeight="1" x14ac:dyDescent="0.25">
      <c r="A4" s="62" t="s">
        <v>0</v>
      </c>
      <c r="B4" s="62" t="s">
        <v>4</v>
      </c>
      <c r="C4" s="62" t="s">
        <v>1</v>
      </c>
      <c r="D4" s="62" t="s">
        <v>5</v>
      </c>
      <c r="E4" s="62" t="s">
        <v>2</v>
      </c>
      <c r="F4" s="62" t="s">
        <v>10</v>
      </c>
      <c r="G4" s="62" t="s">
        <v>412</v>
      </c>
      <c r="H4" s="62" t="s">
        <v>6</v>
      </c>
      <c r="I4" s="62" t="s">
        <v>104</v>
      </c>
      <c r="J4" s="62" t="s">
        <v>411</v>
      </c>
      <c r="K4" s="62" t="s">
        <v>11</v>
      </c>
      <c r="L4" s="46" t="s">
        <v>7</v>
      </c>
      <c r="M4" s="46" t="s">
        <v>12</v>
      </c>
      <c r="N4" s="46" t="s">
        <v>401</v>
      </c>
      <c r="O4" s="46" t="s">
        <v>399</v>
      </c>
      <c r="P4" s="46" t="s">
        <v>400</v>
      </c>
      <c r="Q4" s="46" t="s">
        <v>13</v>
      </c>
      <c r="R4" s="46" t="s">
        <v>14</v>
      </c>
      <c r="S4" s="46" t="s">
        <v>390</v>
      </c>
      <c r="T4" s="46" t="s">
        <v>15</v>
      </c>
      <c r="U4" s="46" t="s">
        <v>16</v>
      </c>
      <c r="V4" s="46" t="s">
        <v>391</v>
      </c>
      <c r="W4" s="46" t="s">
        <v>17</v>
      </c>
      <c r="X4" s="46" t="s">
        <v>18</v>
      </c>
      <c r="Y4" s="63" t="s">
        <v>22</v>
      </c>
      <c r="Z4" s="64" t="s">
        <v>394</v>
      </c>
      <c r="AA4" s="63" t="s">
        <v>19</v>
      </c>
      <c r="AB4" s="63" t="s">
        <v>20</v>
      </c>
      <c r="AC4" s="63" t="s">
        <v>21</v>
      </c>
      <c r="AD4" s="63" t="s">
        <v>392</v>
      </c>
      <c r="AE4" s="63" t="s">
        <v>393</v>
      </c>
      <c r="AF4" s="63" t="s">
        <v>3</v>
      </c>
      <c r="AG4" s="63" t="s">
        <v>8</v>
      </c>
      <c r="AH4" s="63" t="s">
        <v>9</v>
      </c>
    </row>
    <row r="5" spans="1:34" ht="23.25" customHeight="1" x14ac:dyDescent="0.25">
      <c r="A5" s="2">
        <v>1</v>
      </c>
      <c r="B5" s="3" t="s">
        <v>398</v>
      </c>
      <c r="C5" s="2" t="s">
        <v>37</v>
      </c>
      <c r="D5" s="3" t="s">
        <v>101</v>
      </c>
      <c r="E5" s="7" t="s">
        <v>112</v>
      </c>
      <c r="F5" s="11" t="s">
        <v>248</v>
      </c>
      <c r="G5" s="6">
        <v>3.5</v>
      </c>
      <c r="H5" s="6">
        <v>4.5999999999999996</v>
      </c>
      <c r="I5" s="21">
        <v>0</v>
      </c>
      <c r="J5" s="6">
        <f>H5-I5</f>
        <v>4.5999999999999996</v>
      </c>
      <c r="K5" s="3">
        <v>15</v>
      </c>
      <c r="L5" s="14">
        <v>44369</v>
      </c>
      <c r="M5" s="5">
        <v>44550</v>
      </c>
      <c r="N5" s="3">
        <v>180</v>
      </c>
      <c r="O5" s="3">
        <f t="shared" ref="O5:O36" si="0">M5-L5</f>
        <v>181</v>
      </c>
      <c r="P5" s="3">
        <f t="shared" ref="P5:P36" si="1">N5*O5</f>
        <v>32580</v>
      </c>
      <c r="Q5" s="3">
        <v>1045.28</v>
      </c>
      <c r="R5" s="3">
        <v>94</v>
      </c>
      <c r="S5" s="6">
        <f t="shared" ref="S5:S36" si="2">R5*Q5/457579.56</f>
        <v>0.21473057057006653</v>
      </c>
      <c r="T5" s="3" t="s">
        <v>298</v>
      </c>
      <c r="U5" s="3">
        <v>99.9</v>
      </c>
      <c r="V5" s="3">
        <f>Q5*U5</f>
        <v>104423.47200000001</v>
      </c>
      <c r="W5" s="3" t="s">
        <v>298</v>
      </c>
      <c r="X5" s="93">
        <v>982.56319999999994</v>
      </c>
      <c r="Y5" s="3">
        <v>80</v>
      </c>
      <c r="Z5" s="3">
        <v>3.2</v>
      </c>
      <c r="AA5" s="3">
        <v>2</v>
      </c>
      <c r="AB5" s="3">
        <v>0</v>
      </c>
      <c r="AC5" s="3">
        <v>85.2</v>
      </c>
      <c r="AD5" s="6">
        <f t="shared" ref="AD5:AD36" si="3">AC5*X5/457579.56</f>
        <v>0.18295044612569672</v>
      </c>
      <c r="AE5" s="3">
        <v>89057.856</v>
      </c>
      <c r="AF5" s="3" t="s">
        <v>97</v>
      </c>
      <c r="AG5" s="3" t="s">
        <v>93</v>
      </c>
      <c r="AH5" s="3"/>
    </row>
    <row r="6" spans="1:34" ht="23.25" customHeight="1" x14ac:dyDescent="0.25">
      <c r="A6" s="2">
        <v>2</v>
      </c>
      <c r="B6" s="3" t="s">
        <v>398</v>
      </c>
      <c r="C6" s="2" t="s">
        <v>37</v>
      </c>
      <c r="D6" s="3" t="s">
        <v>101</v>
      </c>
      <c r="E6" s="7" t="s">
        <v>118</v>
      </c>
      <c r="F6" s="11" t="s">
        <v>250</v>
      </c>
      <c r="G6" s="6">
        <v>3.5</v>
      </c>
      <c r="H6" s="6">
        <v>5.47</v>
      </c>
      <c r="I6" s="21">
        <v>0</v>
      </c>
      <c r="J6" s="6">
        <f t="shared" ref="J6:J69" si="4">H6-I6</f>
        <v>5.47</v>
      </c>
      <c r="K6" s="3">
        <v>17</v>
      </c>
      <c r="L6" s="14">
        <v>44362</v>
      </c>
      <c r="M6" s="5">
        <v>44537</v>
      </c>
      <c r="N6" s="3">
        <v>180</v>
      </c>
      <c r="O6" s="3">
        <f t="shared" si="0"/>
        <v>175</v>
      </c>
      <c r="P6" s="3">
        <f t="shared" si="1"/>
        <v>31500</v>
      </c>
      <c r="Q6" s="3">
        <v>1178.54</v>
      </c>
      <c r="R6" s="3">
        <v>83</v>
      </c>
      <c r="S6" s="6">
        <f t="shared" si="2"/>
        <v>0.21377445268752826</v>
      </c>
      <c r="T6" s="3" t="s">
        <v>298</v>
      </c>
      <c r="U6" s="3">
        <v>99.9</v>
      </c>
      <c r="V6" s="3">
        <f t="shared" ref="V6:V69" si="5">Q6*U6</f>
        <v>117736.14600000001</v>
      </c>
      <c r="W6" s="3" t="s">
        <v>298</v>
      </c>
      <c r="X6" s="93">
        <v>1089.3923019177016</v>
      </c>
      <c r="Y6" s="3">
        <v>80</v>
      </c>
      <c r="Z6" s="3">
        <v>1.6</v>
      </c>
      <c r="AA6" s="3">
        <v>0</v>
      </c>
      <c r="AB6" s="3">
        <v>0</v>
      </c>
      <c r="AC6" s="3">
        <v>81.599999999999994</v>
      </c>
      <c r="AD6" s="6">
        <f t="shared" si="3"/>
        <v>0.1942709412904817</v>
      </c>
      <c r="AE6" s="3">
        <v>96168.863999999987</v>
      </c>
      <c r="AF6" s="3" t="s">
        <v>97</v>
      </c>
      <c r="AG6" s="3" t="s">
        <v>93</v>
      </c>
      <c r="AH6" s="3"/>
    </row>
    <row r="7" spans="1:34" ht="23.25" customHeight="1" x14ac:dyDescent="0.25">
      <c r="A7" s="2">
        <v>3</v>
      </c>
      <c r="B7" s="3" t="s">
        <v>398</v>
      </c>
      <c r="C7" s="2" t="s">
        <v>37</v>
      </c>
      <c r="D7" s="3" t="s">
        <v>101</v>
      </c>
      <c r="E7" s="7" t="s">
        <v>120</v>
      </c>
      <c r="F7" s="11" t="s">
        <v>257</v>
      </c>
      <c r="G7" s="6">
        <v>3.5</v>
      </c>
      <c r="H7" s="6">
        <v>2.81</v>
      </c>
      <c r="I7" s="21">
        <v>0</v>
      </c>
      <c r="J7" s="6">
        <f t="shared" si="4"/>
        <v>2.81</v>
      </c>
      <c r="K7" s="3">
        <v>17</v>
      </c>
      <c r="L7" s="14">
        <v>44364</v>
      </c>
      <c r="M7" s="5">
        <v>44537</v>
      </c>
      <c r="N7" s="3">
        <v>180</v>
      </c>
      <c r="O7" s="3">
        <f t="shared" si="0"/>
        <v>173</v>
      </c>
      <c r="P7" s="3">
        <f t="shared" si="1"/>
        <v>31140</v>
      </c>
      <c r="Q7" s="3">
        <v>1186.3399999999999</v>
      </c>
      <c r="R7" s="3">
        <v>80</v>
      </c>
      <c r="S7" s="6">
        <f t="shared" si="2"/>
        <v>0.20741136251802855</v>
      </c>
      <c r="T7" s="3" t="s">
        <v>298</v>
      </c>
      <c r="U7" s="3">
        <v>99.9</v>
      </c>
      <c r="V7" s="3">
        <f t="shared" si="5"/>
        <v>118515.36599999999</v>
      </c>
      <c r="W7" s="3" t="s">
        <v>298</v>
      </c>
      <c r="X7" s="93">
        <v>1095.751342218276</v>
      </c>
      <c r="Y7" s="3">
        <v>80</v>
      </c>
      <c r="Z7" s="3">
        <v>1.6</v>
      </c>
      <c r="AA7" s="3">
        <v>0</v>
      </c>
      <c r="AB7" s="3">
        <v>0</v>
      </c>
      <c r="AC7" s="3">
        <v>81.599999999999994</v>
      </c>
      <c r="AD7" s="6">
        <f t="shared" si="3"/>
        <v>0.19540494668295785</v>
      </c>
      <c r="AE7" s="3">
        <v>96805.343999999983</v>
      </c>
      <c r="AF7" s="3" t="s">
        <v>97</v>
      </c>
      <c r="AG7" s="3" t="s">
        <v>93</v>
      </c>
      <c r="AH7" s="3"/>
    </row>
    <row r="8" spans="1:34" ht="23.25" customHeight="1" x14ac:dyDescent="0.25">
      <c r="A8" s="2">
        <v>4</v>
      </c>
      <c r="B8" s="3" t="s">
        <v>398</v>
      </c>
      <c r="C8" s="2" t="s">
        <v>37</v>
      </c>
      <c r="D8" s="3" t="s">
        <v>101</v>
      </c>
      <c r="E8" s="7" t="s">
        <v>109</v>
      </c>
      <c r="F8" s="11" t="s">
        <v>259</v>
      </c>
      <c r="G8" s="6">
        <v>3.5</v>
      </c>
      <c r="H8" s="6">
        <v>2.5299999999999998</v>
      </c>
      <c r="I8" s="21">
        <v>0</v>
      </c>
      <c r="J8" s="6">
        <f t="shared" si="4"/>
        <v>2.5299999999999998</v>
      </c>
      <c r="K8" s="3">
        <v>17</v>
      </c>
      <c r="L8" s="14">
        <v>44365</v>
      </c>
      <c r="M8" s="5">
        <v>44537</v>
      </c>
      <c r="N8" s="3">
        <v>180</v>
      </c>
      <c r="O8" s="3">
        <f t="shared" si="0"/>
        <v>172</v>
      </c>
      <c r="P8" s="3">
        <f t="shared" si="1"/>
        <v>30960</v>
      </c>
      <c r="Q8" s="3">
        <v>1149.2</v>
      </c>
      <c r="R8" s="3">
        <v>82</v>
      </c>
      <c r="S8" s="6">
        <f t="shared" si="2"/>
        <v>0.20594101712060742</v>
      </c>
      <c r="T8" s="3" t="s">
        <v>298</v>
      </c>
      <c r="U8" s="3">
        <v>99.9</v>
      </c>
      <c r="V8" s="3">
        <f t="shared" si="5"/>
        <v>114805.08000000002</v>
      </c>
      <c r="W8" s="3" t="s">
        <v>298</v>
      </c>
      <c r="X8" s="93">
        <v>1061.7007279432589</v>
      </c>
      <c r="Y8" s="3">
        <v>80</v>
      </c>
      <c r="Z8" s="3">
        <v>1.6</v>
      </c>
      <c r="AA8" s="3">
        <v>0</v>
      </c>
      <c r="AB8" s="3">
        <v>0</v>
      </c>
      <c r="AC8" s="3">
        <v>81.599999999999994</v>
      </c>
      <c r="AD8" s="6">
        <f t="shared" si="3"/>
        <v>0.18933271276402713</v>
      </c>
      <c r="AE8" s="3">
        <v>93774.720000000001</v>
      </c>
      <c r="AF8" s="3" t="s">
        <v>97</v>
      </c>
      <c r="AG8" s="3" t="s">
        <v>93</v>
      </c>
      <c r="AH8" s="3"/>
    </row>
    <row r="9" spans="1:34" ht="23.25" customHeight="1" x14ac:dyDescent="0.25">
      <c r="A9" s="2">
        <v>5</v>
      </c>
      <c r="B9" s="3" t="s">
        <v>398</v>
      </c>
      <c r="C9" s="2" t="s">
        <v>37</v>
      </c>
      <c r="D9" s="3" t="s">
        <v>101</v>
      </c>
      <c r="E9" s="7" t="s">
        <v>130</v>
      </c>
      <c r="F9" s="11" t="s">
        <v>268</v>
      </c>
      <c r="G9" s="6">
        <v>2</v>
      </c>
      <c r="H9" s="6">
        <v>2</v>
      </c>
      <c r="I9" s="21">
        <v>0</v>
      </c>
      <c r="J9" s="6">
        <f t="shared" si="4"/>
        <v>2</v>
      </c>
      <c r="K9" s="3">
        <v>13</v>
      </c>
      <c r="L9" s="14">
        <v>44369</v>
      </c>
      <c r="M9" s="5">
        <v>44550</v>
      </c>
      <c r="N9" s="3">
        <v>180</v>
      </c>
      <c r="O9" s="3">
        <f t="shared" si="0"/>
        <v>181</v>
      </c>
      <c r="P9" s="3">
        <f t="shared" si="1"/>
        <v>32580</v>
      </c>
      <c r="Q9" s="3">
        <v>883.82</v>
      </c>
      <c r="R9" s="3">
        <v>85</v>
      </c>
      <c r="S9" s="6">
        <f t="shared" si="2"/>
        <v>0.16417844363502601</v>
      </c>
      <c r="T9" s="3" t="s">
        <v>298</v>
      </c>
      <c r="U9" s="3">
        <v>99.9</v>
      </c>
      <c r="V9" s="3">
        <f t="shared" si="5"/>
        <v>88293.618000000017</v>
      </c>
      <c r="W9" s="3" t="s">
        <v>298</v>
      </c>
      <c r="X9" s="93">
        <v>830.79079999999999</v>
      </c>
      <c r="Y9" s="3">
        <v>80</v>
      </c>
      <c r="Z9" s="3">
        <v>3.2</v>
      </c>
      <c r="AA9" s="3">
        <v>2</v>
      </c>
      <c r="AB9" s="3">
        <v>0</v>
      </c>
      <c r="AC9" s="3">
        <v>85.2</v>
      </c>
      <c r="AD9" s="6">
        <f t="shared" si="3"/>
        <v>0.15469086110402308</v>
      </c>
      <c r="AE9" s="3">
        <v>75301.464000000007</v>
      </c>
      <c r="AF9" s="3" t="s">
        <v>97</v>
      </c>
      <c r="AG9" s="3" t="s">
        <v>93</v>
      </c>
      <c r="AH9" s="3"/>
    </row>
    <row r="10" spans="1:34" ht="23.25" customHeight="1" x14ac:dyDescent="0.25">
      <c r="A10" s="2">
        <v>6</v>
      </c>
      <c r="B10" s="3" t="s">
        <v>398</v>
      </c>
      <c r="C10" s="2" t="s">
        <v>37</v>
      </c>
      <c r="D10" s="3" t="s">
        <v>101</v>
      </c>
      <c r="E10" s="7" t="s">
        <v>65</v>
      </c>
      <c r="F10" s="11" t="s">
        <v>274</v>
      </c>
      <c r="G10" s="6">
        <v>9.5</v>
      </c>
      <c r="H10" s="6">
        <v>2.98</v>
      </c>
      <c r="I10" s="21">
        <v>0</v>
      </c>
      <c r="J10" s="6">
        <f t="shared" si="4"/>
        <v>2.98</v>
      </c>
      <c r="K10" s="3">
        <v>30</v>
      </c>
      <c r="L10" s="14">
        <v>44377</v>
      </c>
      <c r="M10" s="5">
        <v>44550</v>
      </c>
      <c r="N10" s="3">
        <v>180</v>
      </c>
      <c r="O10" s="3">
        <f t="shared" si="0"/>
        <v>173</v>
      </c>
      <c r="P10" s="3">
        <f t="shared" si="1"/>
        <v>31140</v>
      </c>
      <c r="Q10" s="3">
        <v>2111.6</v>
      </c>
      <c r="R10" s="3">
        <v>90</v>
      </c>
      <c r="S10" s="6">
        <f t="shared" si="2"/>
        <v>0.4153244957008132</v>
      </c>
      <c r="T10" s="3" t="s">
        <v>298</v>
      </c>
      <c r="U10" s="3">
        <v>99.9</v>
      </c>
      <c r="V10" s="3">
        <f t="shared" si="5"/>
        <v>210948.84</v>
      </c>
      <c r="W10" s="3" t="s">
        <v>298</v>
      </c>
      <c r="X10" s="93">
        <v>1984.904</v>
      </c>
      <c r="Y10" s="3">
        <v>80</v>
      </c>
      <c r="Z10" s="3">
        <v>3.2</v>
      </c>
      <c r="AA10" s="3">
        <v>2</v>
      </c>
      <c r="AB10" s="3">
        <v>0</v>
      </c>
      <c r="AC10" s="3">
        <v>85.2</v>
      </c>
      <c r="AD10" s="6">
        <f t="shared" si="3"/>
        <v>0.36958342457429699</v>
      </c>
      <c r="AE10" s="3">
        <v>179908.32</v>
      </c>
      <c r="AF10" s="3" t="s">
        <v>97</v>
      </c>
      <c r="AG10" s="3" t="s">
        <v>93</v>
      </c>
      <c r="AH10" s="3"/>
    </row>
    <row r="11" spans="1:34" ht="23.25" customHeight="1" x14ac:dyDescent="0.25">
      <c r="A11" s="2">
        <v>7</v>
      </c>
      <c r="B11" s="3" t="s">
        <v>398</v>
      </c>
      <c r="C11" s="2" t="s">
        <v>37</v>
      </c>
      <c r="D11" s="3" t="s">
        <v>101</v>
      </c>
      <c r="E11" s="7" t="s">
        <v>66</v>
      </c>
      <c r="F11" s="11" t="s">
        <v>279</v>
      </c>
      <c r="G11" s="6">
        <v>8</v>
      </c>
      <c r="H11" s="6">
        <v>2.64</v>
      </c>
      <c r="I11" s="21">
        <v>0</v>
      </c>
      <c r="J11" s="6">
        <f t="shared" si="4"/>
        <v>2.64</v>
      </c>
      <c r="K11" s="3">
        <v>29</v>
      </c>
      <c r="L11" s="14">
        <v>44377</v>
      </c>
      <c r="M11" s="5">
        <v>44539</v>
      </c>
      <c r="N11" s="3">
        <v>180</v>
      </c>
      <c r="O11" s="3">
        <f t="shared" si="0"/>
        <v>162</v>
      </c>
      <c r="P11" s="3">
        <f t="shared" si="1"/>
        <v>29160</v>
      </c>
      <c r="Q11" s="3">
        <v>1987.4</v>
      </c>
      <c r="R11" s="3">
        <v>96</v>
      </c>
      <c r="S11" s="6">
        <f t="shared" si="2"/>
        <v>0.41695568744373113</v>
      </c>
      <c r="T11" s="3" t="s">
        <v>298</v>
      </c>
      <c r="U11" s="3">
        <v>99.9</v>
      </c>
      <c r="V11" s="3">
        <f t="shared" si="5"/>
        <v>198541.26</v>
      </c>
      <c r="W11" s="3" t="s">
        <v>298</v>
      </c>
      <c r="X11" s="93">
        <v>1688.8379620013457</v>
      </c>
      <c r="Y11" s="3">
        <v>80</v>
      </c>
      <c r="Z11" s="3">
        <v>0</v>
      </c>
      <c r="AA11" s="3">
        <v>2</v>
      </c>
      <c r="AB11" s="3">
        <v>0</v>
      </c>
      <c r="AC11" s="3">
        <v>82</v>
      </c>
      <c r="AD11" s="6">
        <f t="shared" si="3"/>
        <v>0.30264619530669234</v>
      </c>
      <c r="AE11" s="3">
        <v>162966.80000000002</v>
      </c>
      <c r="AF11" s="3" t="s">
        <v>97</v>
      </c>
      <c r="AG11" s="3" t="s">
        <v>93</v>
      </c>
      <c r="AH11" s="3"/>
    </row>
    <row r="12" spans="1:34" ht="23.25" customHeight="1" x14ac:dyDescent="0.25">
      <c r="A12" s="2">
        <v>8</v>
      </c>
      <c r="B12" s="3" t="s">
        <v>398</v>
      </c>
      <c r="C12" s="2" t="s">
        <v>37</v>
      </c>
      <c r="D12" s="3" t="s">
        <v>101</v>
      </c>
      <c r="E12" s="7" t="s">
        <v>67</v>
      </c>
      <c r="F12" s="11" t="s">
        <v>280</v>
      </c>
      <c r="G12" s="6">
        <v>7</v>
      </c>
      <c r="H12" s="6">
        <v>6.37</v>
      </c>
      <c r="I12" s="21">
        <v>0</v>
      </c>
      <c r="J12" s="6">
        <f t="shared" si="4"/>
        <v>6.37</v>
      </c>
      <c r="K12" s="3">
        <v>38</v>
      </c>
      <c r="L12" s="14">
        <v>44377</v>
      </c>
      <c r="M12" s="5">
        <v>44550</v>
      </c>
      <c r="N12" s="3">
        <v>180</v>
      </c>
      <c r="O12" s="3">
        <f t="shared" si="0"/>
        <v>173</v>
      </c>
      <c r="P12" s="3">
        <f t="shared" si="1"/>
        <v>31140</v>
      </c>
      <c r="Q12" s="3">
        <v>2655.56</v>
      </c>
      <c r="R12" s="3">
        <v>96</v>
      </c>
      <c r="S12" s="6">
        <f t="shared" si="2"/>
        <v>0.55713537553993886</v>
      </c>
      <c r="T12" s="3" t="s">
        <v>298</v>
      </c>
      <c r="U12" s="3">
        <v>99.9</v>
      </c>
      <c r="V12" s="3">
        <f t="shared" si="5"/>
        <v>265290.44400000002</v>
      </c>
      <c r="W12" s="3" t="s">
        <v>298</v>
      </c>
      <c r="X12" s="93">
        <v>2496.2264</v>
      </c>
      <c r="Y12" s="3">
        <v>80</v>
      </c>
      <c r="Z12" s="3">
        <v>3.2</v>
      </c>
      <c r="AA12" s="3">
        <v>2</v>
      </c>
      <c r="AB12" s="3">
        <v>0</v>
      </c>
      <c r="AC12" s="3">
        <v>85.2</v>
      </c>
      <c r="AD12" s="6">
        <f t="shared" si="3"/>
        <v>0.46479018704419406</v>
      </c>
      <c r="AE12" s="3">
        <v>226253.712</v>
      </c>
      <c r="AF12" s="3" t="s">
        <v>97</v>
      </c>
      <c r="AG12" s="3" t="s">
        <v>93</v>
      </c>
      <c r="AH12" s="3"/>
    </row>
    <row r="13" spans="1:34" ht="23.25" customHeight="1" x14ac:dyDescent="0.25">
      <c r="A13" s="2">
        <v>9</v>
      </c>
      <c r="B13" s="3" t="s">
        <v>398</v>
      </c>
      <c r="C13" s="2" t="s">
        <v>37</v>
      </c>
      <c r="D13" s="3" t="s">
        <v>101</v>
      </c>
      <c r="E13" s="7" t="s">
        <v>124</v>
      </c>
      <c r="F13" s="11" t="s">
        <v>286</v>
      </c>
      <c r="G13" s="6">
        <v>3.5</v>
      </c>
      <c r="H13" s="6">
        <v>3.42</v>
      </c>
      <c r="I13" s="21">
        <v>0</v>
      </c>
      <c r="J13" s="6">
        <f t="shared" si="4"/>
        <v>3.42</v>
      </c>
      <c r="K13" s="3">
        <v>18</v>
      </c>
      <c r="L13" s="14">
        <v>44377</v>
      </c>
      <c r="M13" s="5">
        <v>44539</v>
      </c>
      <c r="N13" s="3">
        <v>180</v>
      </c>
      <c r="O13" s="3">
        <f t="shared" si="0"/>
        <v>162</v>
      </c>
      <c r="P13" s="3">
        <f t="shared" si="1"/>
        <v>29160</v>
      </c>
      <c r="Q13" s="3">
        <v>1253.95</v>
      </c>
      <c r="R13" s="3">
        <v>81</v>
      </c>
      <c r="S13" s="6">
        <f t="shared" si="2"/>
        <v>0.22197221833947303</v>
      </c>
      <c r="T13" s="3" t="s">
        <v>298</v>
      </c>
      <c r="U13" s="3">
        <v>99.9</v>
      </c>
      <c r="V13" s="3">
        <f t="shared" si="5"/>
        <v>125269.60500000001</v>
      </c>
      <c r="W13" s="3" t="s">
        <v>298</v>
      </c>
      <c r="X13" s="93">
        <v>1157.2097520997283</v>
      </c>
      <c r="Y13" s="3">
        <v>80</v>
      </c>
      <c r="Z13" s="3">
        <v>1.6</v>
      </c>
      <c r="AA13" s="3">
        <v>0</v>
      </c>
      <c r="AB13" s="3">
        <v>0</v>
      </c>
      <c r="AC13" s="3">
        <v>81.599999999999994</v>
      </c>
      <c r="AD13" s="6">
        <f t="shared" si="3"/>
        <v>0.2063648030330241</v>
      </c>
      <c r="AE13" s="3">
        <v>102322.31999999999</v>
      </c>
      <c r="AF13" s="3" t="s">
        <v>97</v>
      </c>
      <c r="AG13" s="3" t="s">
        <v>93</v>
      </c>
      <c r="AH13" s="3"/>
    </row>
    <row r="14" spans="1:34" ht="23.25" customHeight="1" x14ac:dyDescent="0.25">
      <c r="A14" s="2">
        <v>10</v>
      </c>
      <c r="B14" s="3" t="s">
        <v>398</v>
      </c>
      <c r="C14" s="2" t="s">
        <v>37</v>
      </c>
      <c r="D14" s="3" t="s">
        <v>101</v>
      </c>
      <c r="E14" s="7" t="s">
        <v>70</v>
      </c>
      <c r="F14" s="11" t="s">
        <v>287</v>
      </c>
      <c r="G14" s="6">
        <v>9.5</v>
      </c>
      <c r="H14" s="6">
        <v>4.25</v>
      </c>
      <c r="I14" s="21">
        <v>0</v>
      </c>
      <c r="J14" s="6">
        <f t="shared" si="4"/>
        <v>4.25</v>
      </c>
      <c r="K14" s="3">
        <v>31</v>
      </c>
      <c r="L14" s="14">
        <v>44377</v>
      </c>
      <c r="M14" s="5">
        <v>44550</v>
      </c>
      <c r="N14" s="3">
        <v>180</v>
      </c>
      <c r="O14" s="3">
        <f t="shared" si="0"/>
        <v>173</v>
      </c>
      <c r="P14" s="3">
        <f t="shared" si="1"/>
        <v>31140</v>
      </c>
      <c r="Q14" s="3">
        <v>2137.3000000000002</v>
      </c>
      <c r="R14" s="3">
        <v>92</v>
      </c>
      <c r="S14" s="6">
        <f t="shared" si="2"/>
        <v>0.4297211177876914</v>
      </c>
      <c r="T14" s="3" t="s">
        <v>298</v>
      </c>
      <c r="U14" s="3">
        <v>99.9</v>
      </c>
      <c r="V14" s="3">
        <f t="shared" si="5"/>
        <v>213516.27000000002</v>
      </c>
      <c r="W14" s="3" t="s">
        <v>298</v>
      </c>
      <c r="X14" s="93">
        <v>2009.0620000000001</v>
      </c>
      <c r="Y14" s="3">
        <v>80</v>
      </c>
      <c r="Z14" s="3">
        <v>3.2</v>
      </c>
      <c r="AA14" s="3">
        <v>2</v>
      </c>
      <c r="AB14" s="3">
        <v>0</v>
      </c>
      <c r="AC14" s="3">
        <v>85.2</v>
      </c>
      <c r="AD14" s="6">
        <f t="shared" si="3"/>
        <v>0.37408157479761556</v>
      </c>
      <c r="AE14" s="3">
        <v>182097.96000000002</v>
      </c>
      <c r="AF14" s="3" t="s">
        <v>97</v>
      </c>
      <c r="AG14" s="3" t="s">
        <v>93</v>
      </c>
      <c r="AH14" s="3"/>
    </row>
    <row r="15" spans="1:34" ht="23.25" customHeight="1" x14ac:dyDescent="0.25">
      <c r="A15" s="2">
        <v>11</v>
      </c>
      <c r="B15" s="3" t="s">
        <v>398</v>
      </c>
      <c r="C15" s="2" t="s">
        <v>37</v>
      </c>
      <c r="D15" s="3" t="s">
        <v>101</v>
      </c>
      <c r="E15" s="7" t="s">
        <v>123</v>
      </c>
      <c r="F15" s="11" t="s">
        <v>291</v>
      </c>
      <c r="G15" s="6">
        <v>4</v>
      </c>
      <c r="H15" s="6">
        <v>2.42</v>
      </c>
      <c r="I15" s="21">
        <v>0</v>
      </c>
      <c r="J15" s="6">
        <f t="shared" si="4"/>
        <v>2.42</v>
      </c>
      <c r="K15" s="3">
        <v>23</v>
      </c>
      <c r="L15" s="14">
        <v>44377</v>
      </c>
      <c r="M15" s="5">
        <v>44539</v>
      </c>
      <c r="N15" s="3">
        <v>180</v>
      </c>
      <c r="O15" s="3">
        <f t="shared" si="0"/>
        <v>162</v>
      </c>
      <c r="P15" s="3">
        <f t="shared" si="1"/>
        <v>29160</v>
      </c>
      <c r="Q15" s="3">
        <v>1579.14</v>
      </c>
      <c r="R15" s="3">
        <v>94</v>
      </c>
      <c r="S15" s="6">
        <f t="shared" si="2"/>
        <v>0.3244007665027695</v>
      </c>
      <c r="T15" s="3" t="s">
        <v>298</v>
      </c>
      <c r="U15" s="3">
        <v>99.9</v>
      </c>
      <c r="V15" s="3">
        <f t="shared" si="5"/>
        <v>157756.08600000001</v>
      </c>
      <c r="W15" s="3" t="s">
        <v>298</v>
      </c>
      <c r="X15" s="93">
        <v>1348.0090481567252</v>
      </c>
      <c r="Y15" s="3">
        <v>80</v>
      </c>
      <c r="Z15" s="3">
        <v>0</v>
      </c>
      <c r="AA15" s="3">
        <v>2</v>
      </c>
      <c r="AB15" s="3">
        <v>0</v>
      </c>
      <c r="AC15" s="3">
        <v>82</v>
      </c>
      <c r="AD15" s="6">
        <f t="shared" si="3"/>
        <v>0.24156835578243804</v>
      </c>
      <c r="AE15" s="3">
        <v>129489.48000000001</v>
      </c>
      <c r="AF15" s="3" t="s">
        <v>97</v>
      </c>
      <c r="AG15" s="3" t="s">
        <v>93</v>
      </c>
      <c r="AH15" s="3"/>
    </row>
    <row r="16" spans="1:34" ht="23.25" customHeight="1" x14ac:dyDescent="0.25">
      <c r="A16" s="2">
        <v>12</v>
      </c>
      <c r="B16" s="3" t="s">
        <v>398</v>
      </c>
      <c r="C16" s="2" t="s">
        <v>37</v>
      </c>
      <c r="D16" s="3" t="s">
        <v>101</v>
      </c>
      <c r="E16" s="7" t="s">
        <v>131</v>
      </c>
      <c r="F16" s="11" t="s">
        <v>249</v>
      </c>
      <c r="G16" s="6">
        <v>1.5</v>
      </c>
      <c r="H16" s="6">
        <v>1.0960000000000001</v>
      </c>
      <c r="I16" s="21">
        <v>0</v>
      </c>
      <c r="J16" s="6">
        <f t="shared" si="4"/>
        <v>1.0960000000000001</v>
      </c>
      <c r="K16" s="3">
        <v>5</v>
      </c>
      <c r="L16" s="14">
        <v>44365</v>
      </c>
      <c r="M16" s="5">
        <v>44537</v>
      </c>
      <c r="N16" s="3">
        <v>180</v>
      </c>
      <c r="O16" s="3">
        <f t="shared" si="0"/>
        <v>172</v>
      </c>
      <c r="P16" s="3">
        <f t="shared" si="1"/>
        <v>30960</v>
      </c>
      <c r="Q16" s="3">
        <v>310.86</v>
      </c>
      <c r="R16" s="3">
        <v>90</v>
      </c>
      <c r="S16" s="6">
        <f t="shared" si="2"/>
        <v>6.1142154164403675E-2</v>
      </c>
      <c r="T16" s="3" t="s">
        <v>298</v>
      </c>
      <c r="U16" s="3">
        <v>99.9</v>
      </c>
      <c r="V16" s="3">
        <f t="shared" si="5"/>
        <v>31054.914000000004</v>
      </c>
      <c r="W16" s="3" t="s">
        <v>298</v>
      </c>
      <c r="X16" s="93">
        <v>272.36696697957171</v>
      </c>
      <c r="Y16" s="3">
        <v>80</v>
      </c>
      <c r="Z16" s="3">
        <v>0</v>
      </c>
      <c r="AA16" s="3">
        <v>2</v>
      </c>
      <c r="AB16" s="3">
        <v>0</v>
      </c>
      <c r="AC16" s="3">
        <v>82</v>
      </c>
      <c r="AD16" s="6">
        <f t="shared" si="3"/>
        <v>4.8809197885335789E-2</v>
      </c>
      <c r="AE16" s="3">
        <v>25490.52</v>
      </c>
      <c r="AF16" s="3" t="s">
        <v>97</v>
      </c>
      <c r="AG16" s="3" t="s">
        <v>93</v>
      </c>
      <c r="AH16" s="3"/>
    </row>
    <row r="17" spans="1:34" ht="23.25" customHeight="1" x14ac:dyDescent="0.25">
      <c r="A17" s="2">
        <v>13</v>
      </c>
      <c r="B17" s="3" t="s">
        <v>398</v>
      </c>
      <c r="C17" s="2" t="s">
        <v>37</v>
      </c>
      <c r="D17" s="3" t="s">
        <v>101</v>
      </c>
      <c r="E17" s="7" t="s">
        <v>114</v>
      </c>
      <c r="F17" s="11" t="s">
        <v>251</v>
      </c>
      <c r="G17" s="6">
        <v>3.5</v>
      </c>
      <c r="H17" s="6">
        <v>2.87</v>
      </c>
      <c r="I17" s="21">
        <v>0</v>
      </c>
      <c r="J17" s="6">
        <f t="shared" si="4"/>
        <v>2.87</v>
      </c>
      <c r="K17" s="3">
        <v>19</v>
      </c>
      <c r="L17" s="14">
        <v>44362</v>
      </c>
      <c r="M17" s="5">
        <v>44537</v>
      </c>
      <c r="N17" s="3">
        <v>180</v>
      </c>
      <c r="O17" s="3">
        <f t="shared" si="0"/>
        <v>175</v>
      </c>
      <c r="P17" s="3">
        <f t="shared" si="1"/>
        <v>31500</v>
      </c>
      <c r="Q17" s="3">
        <v>1338.36</v>
      </c>
      <c r="R17" s="3">
        <v>82</v>
      </c>
      <c r="S17" s="6">
        <f t="shared" si="2"/>
        <v>0.2398392096010582</v>
      </c>
      <c r="T17" s="3" t="s">
        <v>298</v>
      </c>
      <c r="U17" s="3">
        <v>99.9</v>
      </c>
      <c r="V17" s="3">
        <f t="shared" si="5"/>
        <v>133702.16399999999</v>
      </c>
      <c r="W17" s="3" t="s">
        <v>298</v>
      </c>
      <c r="X17" s="93">
        <v>1241.7838526531716</v>
      </c>
      <c r="Y17" s="3">
        <v>80</v>
      </c>
      <c r="Z17" s="3">
        <v>2.4</v>
      </c>
      <c r="AA17" s="3">
        <v>0</v>
      </c>
      <c r="AB17" s="3">
        <v>0</v>
      </c>
      <c r="AC17" s="3">
        <v>82.4</v>
      </c>
      <c r="AD17" s="6">
        <f t="shared" si="3"/>
        <v>0.22361792003694692</v>
      </c>
      <c r="AE17" s="3">
        <v>110280.864</v>
      </c>
      <c r="AF17" s="3" t="s">
        <v>97</v>
      </c>
      <c r="AG17" s="3" t="s">
        <v>93</v>
      </c>
      <c r="AH17" s="3"/>
    </row>
    <row r="18" spans="1:34" ht="23.25" customHeight="1" x14ac:dyDescent="0.25">
      <c r="A18" s="2">
        <v>14</v>
      </c>
      <c r="B18" s="3" t="s">
        <v>398</v>
      </c>
      <c r="C18" s="2" t="s">
        <v>37</v>
      </c>
      <c r="D18" s="3" t="s">
        <v>101</v>
      </c>
      <c r="E18" s="7" t="s">
        <v>40</v>
      </c>
      <c r="F18" s="11" t="s">
        <v>252</v>
      </c>
      <c r="G18" s="6">
        <v>3.5</v>
      </c>
      <c r="H18" s="6">
        <v>2.63</v>
      </c>
      <c r="I18" s="21">
        <v>0</v>
      </c>
      <c r="J18" s="6">
        <f t="shared" si="4"/>
        <v>2.63</v>
      </c>
      <c r="K18" s="3">
        <v>17</v>
      </c>
      <c r="L18" s="14">
        <v>44362</v>
      </c>
      <c r="M18" s="5">
        <v>44537</v>
      </c>
      <c r="N18" s="3">
        <v>180</v>
      </c>
      <c r="O18" s="3">
        <f t="shared" si="0"/>
        <v>175</v>
      </c>
      <c r="P18" s="3">
        <f t="shared" si="1"/>
        <v>31500</v>
      </c>
      <c r="Q18" s="3">
        <v>1137.0899999999999</v>
      </c>
      <c r="R18" s="3">
        <v>83</v>
      </c>
      <c r="S18" s="6">
        <f t="shared" si="2"/>
        <v>0.20625586947109262</v>
      </c>
      <c r="T18" s="3" t="s">
        <v>298</v>
      </c>
      <c r="U18" s="3">
        <v>99.9</v>
      </c>
      <c r="V18" s="3">
        <f t="shared" si="5"/>
        <v>113595.291</v>
      </c>
      <c r="W18" s="3" t="s">
        <v>298</v>
      </c>
      <c r="X18" s="93">
        <v>1027.5473757921541</v>
      </c>
      <c r="Y18" s="3">
        <v>80</v>
      </c>
      <c r="Z18" s="3">
        <v>0</v>
      </c>
      <c r="AA18" s="3">
        <v>0</v>
      </c>
      <c r="AB18" s="3">
        <v>0</v>
      </c>
      <c r="AC18" s="3">
        <v>80</v>
      </c>
      <c r="AD18" s="6">
        <f t="shared" si="3"/>
        <v>0.17964917415317311</v>
      </c>
      <c r="AE18" s="3">
        <v>90967.2</v>
      </c>
      <c r="AF18" s="3" t="s">
        <v>97</v>
      </c>
      <c r="AG18" s="3" t="s">
        <v>93</v>
      </c>
      <c r="AH18" s="3"/>
    </row>
    <row r="19" spans="1:34" ht="23.25" customHeight="1" x14ac:dyDescent="0.25">
      <c r="A19" s="2">
        <v>15</v>
      </c>
      <c r="B19" s="3" t="s">
        <v>398</v>
      </c>
      <c r="C19" s="2" t="s">
        <v>37</v>
      </c>
      <c r="D19" s="3" t="s">
        <v>101</v>
      </c>
      <c r="E19" s="7" t="s">
        <v>117</v>
      </c>
      <c r="F19" s="11" t="s">
        <v>253</v>
      </c>
      <c r="G19" s="6">
        <v>2</v>
      </c>
      <c r="H19" s="6">
        <v>1.65</v>
      </c>
      <c r="I19" s="21">
        <v>0</v>
      </c>
      <c r="J19" s="6">
        <f t="shared" si="4"/>
        <v>1.65</v>
      </c>
      <c r="K19" s="3">
        <v>12</v>
      </c>
      <c r="L19" s="14">
        <v>44365</v>
      </c>
      <c r="M19" s="5">
        <v>44537</v>
      </c>
      <c r="N19" s="3">
        <v>180</v>
      </c>
      <c r="O19" s="3">
        <f t="shared" si="0"/>
        <v>172</v>
      </c>
      <c r="P19" s="3">
        <f t="shared" si="1"/>
        <v>30960</v>
      </c>
      <c r="Q19" s="3">
        <v>801.74</v>
      </c>
      <c r="R19" s="3">
        <v>87</v>
      </c>
      <c r="S19" s="6">
        <f t="shared" si="2"/>
        <v>0.15243552399936747</v>
      </c>
      <c r="T19" s="3" t="s">
        <v>298</v>
      </c>
      <c r="U19" s="3">
        <v>99.9</v>
      </c>
      <c r="V19" s="3">
        <f t="shared" si="5"/>
        <v>80093.826000000001</v>
      </c>
      <c r="W19" s="3" t="s">
        <v>298</v>
      </c>
      <c r="X19" s="93">
        <v>699.92516032909441</v>
      </c>
      <c r="Y19" s="3">
        <v>80</v>
      </c>
      <c r="Z19" s="3">
        <v>0</v>
      </c>
      <c r="AA19" s="3">
        <v>2</v>
      </c>
      <c r="AB19" s="3">
        <v>0</v>
      </c>
      <c r="AC19" s="3">
        <v>82</v>
      </c>
      <c r="AD19" s="6">
        <f t="shared" si="3"/>
        <v>0.12542925463494423</v>
      </c>
      <c r="AE19" s="3">
        <v>65742.680000000008</v>
      </c>
      <c r="AF19" s="3" t="s">
        <v>97</v>
      </c>
      <c r="AG19" s="3" t="s">
        <v>93</v>
      </c>
      <c r="AH19" s="3"/>
    </row>
    <row r="20" spans="1:34" ht="23.25" customHeight="1" x14ac:dyDescent="0.25">
      <c r="A20" s="2">
        <v>16</v>
      </c>
      <c r="B20" s="3" t="s">
        <v>398</v>
      </c>
      <c r="C20" s="2" t="s">
        <v>37</v>
      </c>
      <c r="D20" s="3" t="s">
        <v>101</v>
      </c>
      <c r="E20" s="7" t="s">
        <v>108</v>
      </c>
      <c r="F20" s="11" t="s">
        <v>254</v>
      </c>
      <c r="G20" s="6">
        <v>7</v>
      </c>
      <c r="H20" s="6">
        <v>4.54</v>
      </c>
      <c r="I20" s="21">
        <v>0</v>
      </c>
      <c r="J20" s="6">
        <f t="shared" si="4"/>
        <v>4.54</v>
      </c>
      <c r="K20" s="3">
        <v>21</v>
      </c>
      <c r="L20" s="14">
        <v>44365</v>
      </c>
      <c r="M20" s="5">
        <v>44537</v>
      </c>
      <c r="N20" s="3">
        <v>180</v>
      </c>
      <c r="O20" s="3">
        <f t="shared" si="0"/>
        <v>172</v>
      </c>
      <c r="P20" s="3">
        <f t="shared" si="1"/>
        <v>30960</v>
      </c>
      <c r="Q20" s="3">
        <v>1415.8</v>
      </c>
      <c r="R20" s="3">
        <v>86</v>
      </c>
      <c r="S20" s="6">
        <f t="shared" si="2"/>
        <v>0.26609317951177713</v>
      </c>
      <c r="T20" s="3" t="s">
        <v>298</v>
      </c>
      <c r="U20" s="3">
        <v>99.9</v>
      </c>
      <c r="V20" s="3">
        <f t="shared" si="5"/>
        <v>141438.42000000001</v>
      </c>
      <c r="W20" s="3" t="s">
        <v>298</v>
      </c>
      <c r="X20" s="93">
        <v>1312.2834733880686</v>
      </c>
      <c r="Y20" s="3">
        <v>80</v>
      </c>
      <c r="Z20" s="3">
        <v>2.4</v>
      </c>
      <c r="AA20" s="3">
        <v>2</v>
      </c>
      <c r="AB20" s="3">
        <v>0</v>
      </c>
      <c r="AC20" s="3">
        <v>84.4</v>
      </c>
      <c r="AD20" s="6">
        <f t="shared" si="3"/>
        <v>0.24204910978530814</v>
      </c>
      <c r="AE20" s="3">
        <v>119493.52</v>
      </c>
      <c r="AF20" s="3" t="s">
        <v>97</v>
      </c>
      <c r="AG20" s="3" t="s">
        <v>93</v>
      </c>
      <c r="AH20" s="3"/>
    </row>
    <row r="21" spans="1:34" ht="23.25" customHeight="1" x14ac:dyDescent="0.25">
      <c r="A21" s="2">
        <v>17</v>
      </c>
      <c r="B21" s="3" t="s">
        <v>398</v>
      </c>
      <c r="C21" s="2" t="s">
        <v>37</v>
      </c>
      <c r="D21" s="3" t="s">
        <v>101</v>
      </c>
      <c r="E21" s="13" t="s">
        <v>82</v>
      </c>
      <c r="F21" s="11" t="s">
        <v>255</v>
      </c>
      <c r="G21" s="6">
        <v>2.5</v>
      </c>
      <c r="H21" s="6">
        <v>2.48</v>
      </c>
      <c r="I21" s="21">
        <v>0</v>
      </c>
      <c r="J21" s="6">
        <f t="shared" si="4"/>
        <v>2.48</v>
      </c>
      <c r="K21" s="3">
        <v>9</v>
      </c>
      <c r="L21" s="14">
        <v>44366</v>
      </c>
      <c r="M21" s="5">
        <v>44537</v>
      </c>
      <c r="N21" s="3">
        <v>180</v>
      </c>
      <c r="O21" s="3">
        <f t="shared" si="0"/>
        <v>171</v>
      </c>
      <c r="P21" s="3">
        <f t="shared" si="1"/>
        <v>30780</v>
      </c>
      <c r="Q21" s="3">
        <v>601.08000000000004</v>
      </c>
      <c r="R21" s="3">
        <v>82</v>
      </c>
      <c r="S21" s="6">
        <f t="shared" si="2"/>
        <v>0.1077158254184256</v>
      </c>
      <c r="T21" s="3" t="s">
        <v>298</v>
      </c>
      <c r="U21" s="3">
        <v>99.9</v>
      </c>
      <c r="V21" s="3">
        <f t="shared" si="5"/>
        <v>60047.892000000007</v>
      </c>
      <c r="W21" s="3" t="s">
        <v>298</v>
      </c>
      <c r="X21" s="93">
        <v>557.68004749968077</v>
      </c>
      <c r="Y21" s="3">
        <v>80</v>
      </c>
      <c r="Z21" s="3">
        <v>2.4</v>
      </c>
      <c r="AA21" s="3">
        <v>0</v>
      </c>
      <c r="AB21" s="3">
        <v>0</v>
      </c>
      <c r="AC21" s="3">
        <v>82.4</v>
      </c>
      <c r="AD21" s="6">
        <f t="shared" si="3"/>
        <v>0.10042589296159492</v>
      </c>
      <c r="AE21" s="3">
        <v>49528.992000000006</v>
      </c>
      <c r="AF21" s="3" t="s">
        <v>97</v>
      </c>
      <c r="AG21" s="3" t="s">
        <v>93</v>
      </c>
      <c r="AH21" s="3"/>
    </row>
    <row r="22" spans="1:34" ht="23.25" customHeight="1" x14ac:dyDescent="0.25">
      <c r="A22" s="2">
        <v>18</v>
      </c>
      <c r="B22" s="3" t="s">
        <v>398</v>
      </c>
      <c r="C22" s="2" t="s">
        <v>37</v>
      </c>
      <c r="D22" s="3" t="s">
        <v>101</v>
      </c>
      <c r="E22" s="7" t="s">
        <v>41</v>
      </c>
      <c r="F22" s="11" t="s">
        <v>256</v>
      </c>
      <c r="G22" s="6">
        <v>3.5</v>
      </c>
      <c r="H22" s="6">
        <v>5.75</v>
      </c>
      <c r="I22" s="21">
        <v>0</v>
      </c>
      <c r="J22" s="6">
        <f t="shared" si="4"/>
        <v>5.75</v>
      </c>
      <c r="K22" s="3">
        <v>16</v>
      </c>
      <c r="L22" s="14">
        <v>44365</v>
      </c>
      <c r="M22" s="5">
        <v>44537</v>
      </c>
      <c r="N22" s="3">
        <v>180</v>
      </c>
      <c r="O22" s="3">
        <f t="shared" si="0"/>
        <v>172</v>
      </c>
      <c r="P22" s="3">
        <f t="shared" si="1"/>
        <v>30960</v>
      </c>
      <c r="Q22" s="3">
        <v>1087.1099999999999</v>
      </c>
      <c r="R22" s="3">
        <v>87</v>
      </c>
      <c r="S22" s="6">
        <f t="shared" si="2"/>
        <v>0.20669317047291183</v>
      </c>
      <c r="T22" s="3" t="s">
        <v>298</v>
      </c>
      <c r="U22" s="3">
        <v>99.9</v>
      </c>
      <c r="V22" s="3">
        <f t="shared" si="5"/>
        <v>108602.28899999999</v>
      </c>
      <c r="W22" s="3" t="s">
        <v>298</v>
      </c>
      <c r="X22" s="93">
        <v>952.66821966368775</v>
      </c>
      <c r="Y22" s="3">
        <v>80</v>
      </c>
      <c r="Z22" s="3">
        <v>0</v>
      </c>
      <c r="AA22" s="3">
        <v>2</v>
      </c>
      <c r="AB22" s="3">
        <v>0</v>
      </c>
      <c r="AC22" s="3">
        <v>82</v>
      </c>
      <c r="AD22" s="6">
        <f t="shared" si="3"/>
        <v>0.17072177352594683</v>
      </c>
      <c r="AE22" s="3">
        <v>89143.01999999999</v>
      </c>
      <c r="AF22" s="3" t="s">
        <v>97</v>
      </c>
      <c r="AG22" s="3" t="s">
        <v>93</v>
      </c>
      <c r="AH22" s="3"/>
    </row>
    <row r="23" spans="1:34" ht="23.25" customHeight="1" x14ac:dyDescent="0.25">
      <c r="A23" s="2">
        <v>19</v>
      </c>
      <c r="B23" s="3" t="s">
        <v>398</v>
      </c>
      <c r="C23" s="2" t="s">
        <v>37</v>
      </c>
      <c r="D23" s="3" t="s">
        <v>101</v>
      </c>
      <c r="E23" s="7" t="s">
        <v>42</v>
      </c>
      <c r="F23" s="11" t="s">
        <v>258</v>
      </c>
      <c r="G23" s="6">
        <v>3.5</v>
      </c>
      <c r="H23" s="6">
        <v>2.84</v>
      </c>
      <c r="I23" s="21">
        <v>0</v>
      </c>
      <c r="J23" s="6">
        <f t="shared" si="4"/>
        <v>2.84</v>
      </c>
      <c r="K23" s="3">
        <v>15</v>
      </c>
      <c r="L23" s="14">
        <v>44366</v>
      </c>
      <c r="M23" s="5">
        <v>44537</v>
      </c>
      <c r="N23" s="3">
        <v>180</v>
      </c>
      <c r="O23" s="3">
        <f t="shared" si="0"/>
        <v>171</v>
      </c>
      <c r="P23" s="3">
        <f t="shared" si="1"/>
        <v>30780</v>
      </c>
      <c r="Q23" s="3">
        <v>1017.04</v>
      </c>
      <c r="R23" s="3">
        <v>93</v>
      </c>
      <c r="S23" s="6">
        <f t="shared" si="2"/>
        <v>0.20670661075857497</v>
      </c>
      <c r="T23" s="3" t="s">
        <v>298</v>
      </c>
      <c r="U23" s="3">
        <v>99.9</v>
      </c>
      <c r="V23" s="3">
        <f t="shared" si="5"/>
        <v>101602.296</v>
      </c>
      <c r="W23" s="3" t="s">
        <v>298</v>
      </c>
      <c r="X23" s="93">
        <v>943.93942044834762</v>
      </c>
      <c r="Y23" s="3">
        <v>80</v>
      </c>
      <c r="Z23" s="3">
        <v>2.4</v>
      </c>
      <c r="AA23" s="3">
        <v>2</v>
      </c>
      <c r="AB23" s="3">
        <v>0</v>
      </c>
      <c r="AC23" s="3">
        <v>84.4</v>
      </c>
      <c r="AD23" s="6">
        <f t="shared" si="3"/>
        <v>0.17410849183438296</v>
      </c>
      <c r="AE23" s="3">
        <v>85838.176000000007</v>
      </c>
      <c r="AF23" s="3" t="s">
        <v>97</v>
      </c>
      <c r="AG23" s="3" t="s">
        <v>93</v>
      </c>
      <c r="AH23" s="3"/>
    </row>
    <row r="24" spans="1:34" ht="23.25" customHeight="1" x14ac:dyDescent="0.25">
      <c r="A24" s="2">
        <v>20</v>
      </c>
      <c r="B24" s="3" t="s">
        <v>398</v>
      </c>
      <c r="C24" s="2" t="s">
        <v>37</v>
      </c>
      <c r="D24" s="3" t="s">
        <v>101</v>
      </c>
      <c r="E24" s="7" t="s">
        <v>121</v>
      </c>
      <c r="F24" s="11" t="s">
        <v>260</v>
      </c>
      <c r="G24" s="6">
        <v>5.5</v>
      </c>
      <c r="H24" s="6">
        <v>2.87</v>
      </c>
      <c r="I24" s="21">
        <v>0</v>
      </c>
      <c r="J24" s="6">
        <f t="shared" si="4"/>
        <v>2.87</v>
      </c>
      <c r="K24" s="3">
        <v>16</v>
      </c>
      <c r="L24" s="14">
        <v>44366</v>
      </c>
      <c r="M24" s="5">
        <v>44537</v>
      </c>
      <c r="N24" s="3">
        <v>180</v>
      </c>
      <c r="O24" s="3">
        <f t="shared" si="0"/>
        <v>171</v>
      </c>
      <c r="P24" s="3">
        <f t="shared" si="1"/>
        <v>30780</v>
      </c>
      <c r="Q24" s="3">
        <v>1086.06</v>
      </c>
      <c r="R24" s="3">
        <v>88</v>
      </c>
      <c r="S24" s="6">
        <f t="shared" si="2"/>
        <v>0.20886702194477394</v>
      </c>
      <c r="T24" s="3" t="s">
        <v>298</v>
      </c>
      <c r="U24" s="3">
        <v>99.9</v>
      </c>
      <c r="V24" s="3">
        <f t="shared" si="5"/>
        <v>108497.394</v>
      </c>
      <c r="W24" s="3" t="s">
        <v>298</v>
      </c>
      <c r="X24" s="93">
        <v>949.66905637367279</v>
      </c>
      <c r="Y24" s="3">
        <v>80</v>
      </c>
      <c r="Z24" s="3">
        <v>0</v>
      </c>
      <c r="AA24" s="3">
        <v>2</v>
      </c>
      <c r="AB24" s="3">
        <v>0</v>
      </c>
      <c r="AC24" s="3">
        <v>82</v>
      </c>
      <c r="AD24" s="6">
        <f t="shared" si="3"/>
        <v>0.17018431204103865</v>
      </c>
      <c r="AE24" s="3">
        <v>89056.92</v>
      </c>
      <c r="AF24" s="3" t="s">
        <v>97</v>
      </c>
      <c r="AG24" s="3" t="s">
        <v>93</v>
      </c>
      <c r="AH24" s="3"/>
    </row>
    <row r="25" spans="1:34" ht="23.25" customHeight="1" x14ac:dyDescent="0.25">
      <c r="A25" s="2">
        <v>21</v>
      </c>
      <c r="B25" s="3" t="s">
        <v>398</v>
      </c>
      <c r="C25" s="2" t="s">
        <v>37</v>
      </c>
      <c r="D25" s="3" t="s">
        <v>101</v>
      </c>
      <c r="E25" s="7" t="s">
        <v>129</v>
      </c>
      <c r="F25" s="11" t="s">
        <v>261</v>
      </c>
      <c r="G25" s="6">
        <v>5</v>
      </c>
      <c r="H25" s="6">
        <v>4.12</v>
      </c>
      <c r="I25" s="21">
        <v>0</v>
      </c>
      <c r="J25" s="6">
        <f t="shared" si="4"/>
        <v>4.12</v>
      </c>
      <c r="K25" s="3">
        <v>20</v>
      </c>
      <c r="L25" s="14">
        <v>44362</v>
      </c>
      <c r="M25" s="5">
        <v>44537</v>
      </c>
      <c r="N25" s="3">
        <v>180</v>
      </c>
      <c r="O25" s="3">
        <f t="shared" si="0"/>
        <v>175</v>
      </c>
      <c r="P25" s="3">
        <f t="shared" si="1"/>
        <v>31500</v>
      </c>
      <c r="Q25" s="3">
        <v>1371.49</v>
      </c>
      <c r="R25" s="3">
        <v>82</v>
      </c>
      <c r="S25" s="6">
        <f t="shared" si="2"/>
        <v>0.24577623178797586</v>
      </c>
      <c r="T25" s="3" t="s">
        <v>298</v>
      </c>
      <c r="U25" s="3">
        <v>99.9</v>
      </c>
      <c r="V25" s="3">
        <f t="shared" si="5"/>
        <v>137011.851</v>
      </c>
      <c r="W25" s="3" t="s">
        <v>298</v>
      </c>
      <c r="X25" s="93">
        <v>1271.342080486434</v>
      </c>
      <c r="Y25" s="3">
        <v>80</v>
      </c>
      <c r="Z25" s="3">
        <v>2.4</v>
      </c>
      <c r="AA25" s="3">
        <v>0</v>
      </c>
      <c r="AB25" s="3">
        <v>0</v>
      </c>
      <c r="AC25" s="3">
        <v>82.4</v>
      </c>
      <c r="AD25" s="6">
        <f t="shared" si="3"/>
        <v>0.22894070581317524</v>
      </c>
      <c r="AE25" s="3">
        <v>113010.77600000001</v>
      </c>
      <c r="AF25" s="3" t="s">
        <v>97</v>
      </c>
      <c r="AG25" s="3" t="s">
        <v>93</v>
      </c>
      <c r="AH25" s="3"/>
    </row>
    <row r="26" spans="1:34" ht="23.25" customHeight="1" x14ac:dyDescent="0.25">
      <c r="A26" s="2">
        <v>22</v>
      </c>
      <c r="B26" s="3" t="s">
        <v>398</v>
      </c>
      <c r="C26" s="2" t="s">
        <v>37</v>
      </c>
      <c r="D26" s="3" t="s">
        <v>101</v>
      </c>
      <c r="E26" s="7" t="s">
        <v>107</v>
      </c>
      <c r="F26" s="11" t="s">
        <v>262</v>
      </c>
      <c r="G26" s="6">
        <v>2</v>
      </c>
      <c r="H26" s="6">
        <v>1.83</v>
      </c>
      <c r="I26" s="21">
        <v>0</v>
      </c>
      <c r="J26" s="6">
        <f t="shared" si="4"/>
        <v>1.83</v>
      </c>
      <c r="K26" s="3">
        <v>12</v>
      </c>
      <c r="L26" s="14">
        <v>44365</v>
      </c>
      <c r="M26" s="5">
        <v>44537</v>
      </c>
      <c r="N26" s="3">
        <v>180</v>
      </c>
      <c r="O26" s="3">
        <f t="shared" si="0"/>
        <v>172</v>
      </c>
      <c r="P26" s="3">
        <f t="shared" si="1"/>
        <v>30960</v>
      </c>
      <c r="Q26" s="3">
        <v>789.37</v>
      </c>
      <c r="R26" s="3">
        <v>88</v>
      </c>
      <c r="S26" s="6">
        <f t="shared" si="2"/>
        <v>0.15180870404263686</v>
      </c>
      <c r="T26" s="3" t="s">
        <v>298</v>
      </c>
      <c r="U26" s="3">
        <v>99.9</v>
      </c>
      <c r="V26" s="3">
        <f t="shared" si="5"/>
        <v>78858.063000000009</v>
      </c>
      <c r="W26" s="3" t="s">
        <v>298</v>
      </c>
      <c r="X26" s="93">
        <v>690.71435481418155</v>
      </c>
      <c r="Y26" s="3">
        <v>80</v>
      </c>
      <c r="Z26" s="3">
        <v>0</v>
      </c>
      <c r="AA26" s="3">
        <v>2</v>
      </c>
      <c r="AB26" s="3">
        <v>0</v>
      </c>
      <c r="AC26" s="3">
        <v>82</v>
      </c>
      <c r="AD26" s="6">
        <f t="shared" si="3"/>
        <v>0.12377864320417391</v>
      </c>
      <c r="AE26" s="3">
        <v>64728.340000000004</v>
      </c>
      <c r="AF26" s="3" t="s">
        <v>97</v>
      </c>
      <c r="AG26" s="3" t="s">
        <v>93</v>
      </c>
      <c r="AH26" s="3"/>
    </row>
    <row r="27" spans="1:34" ht="23.25" customHeight="1" x14ac:dyDescent="0.25">
      <c r="A27" s="2">
        <v>23</v>
      </c>
      <c r="B27" s="3" t="s">
        <v>398</v>
      </c>
      <c r="C27" s="2" t="s">
        <v>37</v>
      </c>
      <c r="D27" s="3" t="s">
        <v>101</v>
      </c>
      <c r="E27" s="7" t="s">
        <v>113</v>
      </c>
      <c r="F27" s="11" t="s">
        <v>263</v>
      </c>
      <c r="G27" s="6">
        <v>3</v>
      </c>
      <c r="H27" s="6">
        <v>1.83</v>
      </c>
      <c r="I27" s="21">
        <v>0</v>
      </c>
      <c r="J27" s="6">
        <f t="shared" si="4"/>
        <v>1.83</v>
      </c>
      <c r="K27" s="3">
        <v>9</v>
      </c>
      <c r="L27" s="14">
        <v>44365</v>
      </c>
      <c r="M27" s="5">
        <v>44537</v>
      </c>
      <c r="N27" s="3">
        <v>180</v>
      </c>
      <c r="O27" s="3">
        <f t="shared" si="0"/>
        <v>172</v>
      </c>
      <c r="P27" s="3">
        <f t="shared" si="1"/>
        <v>30960</v>
      </c>
      <c r="Q27" s="3">
        <v>580.62</v>
      </c>
      <c r="R27" s="3">
        <v>80</v>
      </c>
      <c r="S27" s="6">
        <f t="shared" si="2"/>
        <v>0.10151152730685785</v>
      </c>
      <c r="T27" s="3" t="s">
        <v>298</v>
      </c>
      <c r="U27" s="3">
        <v>99.9</v>
      </c>
      <c r="V27" s="3">
        <f t="shared" si="5"/>
        <v>58003.938000000002</v>
      </c>
      <c r="W27" s="3" t="s">
        <v>298</v>
      </c>
      <c r="X27" s="93">
        <v>537.87826479259411</v>
      </c>
      <c r="Y27" s="3">
        <v>80</v>
      </c>
      <c r="Z27" s="3">
        <v>2.4</v>
      </c>
      <c r="AA27" s="3">
        <v>0</v>
      </c>
      <c r="AB27" s="3">
        <v>0</v>
      </c>
      <c r="AC27" s="3">
        <v>82.4</v>
      </c>
      <c r="AD27" s="6">
        <f t="shared" si="3"/>
        <v>9.6860028054814681E-2</v>
      </c>
      <c r="AE27" s="3">
        <v>47843.088000000003</v>
      </c>
      <c r="AF27" s="3" t="s">
        <v>97</v>
      </c>
      <c r="AG27" s="3" t="s">
        <v>93</v>
      </c>
      <c r="AH27" s="3"/>
    </row>
    <row r="28" spans="1:34" ht="23.25" customHeight="1" x14ac:dyDescent="0.25">
      <c r="A28" s="2">
        <v>24</v>
      </c>
      <c r="B28" s="3" t="s">
        <v>398</v>
      </c>
      <c r="C28" s="2" t="s">
        <v>37</v>
      </c>
      <c r="D28" s="3" t="s">
        <v>101</v>
      </c>
      <c r="E28" s="7" t="s">
        <v>43</v>
      </c>
      <c r="F28" s="11" t="s">
        <v>264</v>
      </c>
      <c r="G28" s="6">
        <v>6.5</v>
      </c>
      <c r="H28" s="6">
        <v>7.04</v>
      </c>
      <c r="I28" s="21">
        <v>0</v>
      </c>
      <c r="J28" s="6">
        <f t="shared" si="4"/>
        <v>7.04</v>
      </c>
      <c r="K28" s="3">
        <v>19</v>
      </c>
      <c r="L28" s="14">
        <v>44366</v>
      </c>
      <c r="M28" s="5">
        <v>44537</v>
      </c>
      <c r="N28" s="3">
        <v>180</v>
      </c>
      <c r="O28" s="3">
        <f t="shared" si="0"/>
        <v>171</v>
      </c>
      <c r="P28" s="3">
        <f t="shared" si="1"/>
        <v>30780</v>
      </c>
      <c r="Q28" s="3">
        <v>1331.51</v>
      </c>
      <c r="R28" s="3">
        <v>81</v>
      </c>
      <c r="S28" s="6">
        <f t="shared" si="2"/>
        <v>0.23570176517500038</v>
      </c>
      <c r="T28" s="3" t="s">
        <v>298</v>
      </c>
      <c r="U28" s="3">
        <v>99.9</v>
      </c>
      <c r="V28" s="3">
        <f t="shared" si="5"/>
        <v>133017.84900000002</v>
      </c>
      <c r="W28" s="3" t="s">
        <v>298</v>
      </c>
      <c r="X28" s="93">
        <v>1234.5497877966714</v>
      </c>
      <c r="Y28" s="3">
        <v>80</v>
      </c>
      <c r="Z28" s="3">
        <v>2.4</v>
      </c>
      <c r="AA28" s="3">
        <v>0</v>
      </c>
      <c r="AB28" s="3">
        <v>0</v>
      </c>
      <c r="AC28" s="3">
        <v>82.4</v>
      </c>
      <c r="AD28" s="6">
        <f t="shared" si="3"/>
        <v>0.22231522429552081</v>
      </c>
      <c r="AE28" s="3">
        <v>109716.42400000001</v>
      </c>
      <c r="AF28" s="3" t="s">
        <v>97</v>
      </c>
      <c r="AG28" s="3" t="s">
        <v>93</v>
      </c>
      <c r="AH28" s="3"/>
    </row>
    <row r="29" spans="1:34" ht="23.25" customHeight="1" x14ac:dyDescent="0.25">
      <c r="A29" s="2">
        <v>25</v>
      </c>
      <c r="B29" s="3" t="s">
        <v>398</v>
      </c>
      <c r="C29" s="2" t="s">
        <v>37</v>
      </c>
      <c r="D29" s="3" t="s">
        <v>101</v>
      </c>
      <c r="E29" s="7" t="s">
        <v>119</v>
      </c>
      <c r="F29" s="11" t="s">
        <v>265</v>
      </c>
      <c r="G29" s="6">
        <v>3</v>
      </c>
      <c r="H29" s="6">
        <v>2.27</v>
      </c>
      <c r="I29" s="21">
        <v>0</v>
      </c>
      <c r="J29" s="6">
        <f t="shared" si="4"/>
        <v>2.27</v>
      </c>
      <c r="K29" s="3">
        <v>15</v>
      </c>
      <c r="L29" s="14">
        <v>44366</v>
      </c>
      <c r="M29" s="5">
        <v>44537</v>
      </c>
      <c r="N29" s="3">
        <v>180</v>
      </c>
      <c r="O29" s="3">
        <f t="shared" si="0"/>
        <v>171</v>
      </c>
      <c r="P29" s="3">
        <f t="shared" si="1"/>
        <v>30780</v>
      </c>
      <c r="Q29" s="3">
        <v>1029.81</v>
      </c>
      <c r="R29" s="3">
        <v>93</v>
      </c>
      <c r="S29" s="6">
        <f t="shared" si="2"/>
        <v>0.20930202826367508</v>
      </c>
      <c r="T29" s="3" t="s">
        <v>298</v>
      </c>
      <c r="U29" s="3">
        <v>99.9</v>
      </c>
      <c r="V29" s="3">
        <f t="shared" si="5"/>
        <v>102878.019</v>
      </c>
      <c r="W29" s="3" t="s">
        <v>298</v>
      </c>
      <c r="X29" s="93">
        <v>930.74906623050208</v>
      </c>
      <c r="Y29" s="3">
        <v>80</v>
      </c>
      <c r="Z29" s="3">
        <v>0</v>
      </c>
      <c r="AA29" s="3">
        <v>2</v>
      </c>
      <c r="AB29" s="3">
        <v>0</v>
      </c>
      <c r="AC29" s="3">
        <v>82</v>
      </c>
      <c r="AD29" s="6">
        <f t="shared" si="3"/>
        <v>0.16679377774413956</v>
      </c>
      <c r="AE29" s="3">
        <v>84444.42</v>
      </c>
      <c r="AF29" s="3" t="s">
        <v>97</v>
      </c>
      <c r="AG29" s="3" t="s">
        <v>93</v>
      </c>
      <c r="AH29" s="3"/>
    </row>
    <row r="30" spans="1:34" ht="23.25" customHeight="1" x14ac:dyDescent="0.25">
      <c r="A30" s="2">
        <v>26</v>
      </c>
      <c r="B30" s="3" t="s">
        <v>398</v>
      </c>
      <c r="C30" s="2" t="s">
        <v>37</v>
      </c>
      <c r="D30" s="3" t="s">
        <v>101</v>
      </c>
      <c r="E30" s="7" t="s">
        <v>44</v>
      </c>
      <c r="F30" s="11" t="s">
        <v>266</v>
      </c>
      <c r="G30" s="6">
        <v>3</v>
      </c>
      <c r="H30" s="6">
        <v>1.91</v>
      </c>
      <c r="I30" s="21">
        <v>0</v>
      </c>
      <c r="J30" s="6">
        <f t="shared" si="4"/>
        <v>1.91</v>
      </c>
      <c r="K30" s="3">
        <v>11</v>
      </c>
      <c r="L30" s="14">
        <v>44367</v>
      </c>
      <c r="M30" s="5">
        <v>44537</v>
      </c>
      <c r="N30" s="3">
        <v>180</v>
      </c>
      <c r="O30" s="3">
        <f t="shared" si="0"/>
        <v>170</v>
      </c>
      <c r="P30" s="3">
        <f t="shared" si="1"/>
        <v>30600</v>
      </c>
      <c r="Q30" s="3">
        <v>754.99</v>
      </c>
      <c r="R30" s="3">
        <v>90</v>
      </c>
      <c r="S30" s="6">
        <f t="shared" si="2"/>
        <v>0.14849679911401639</v>
      </c>
      <c r="T30" s="3" t="s">
        <v>298</v>
      </c>
      <c r="U30" s="3">
        <v>99.9</v>
      </c>
      <c r="V30" s="3">
        <f t="shared" si="5"/>
        <v>75423.501000000004</v>
      </c>
      <c r="W30" s="3" t="s">
        <v>298</v>
      </c>
      <c r="X30" s="93">
        <v>701.04310971548523</v>
      </c>
      <c r="Y30" s="3">
        <v>80</v>
      </c>
      <c r="Z30" s="3">
        <v>2.4</v>
      </c>
      <c r="AA30" s="3">
        <v>2</v>
      </c>
      <c r="AB30" s="3">
        <v>0</v>
      </c>
      <c r="AC30" s="3">
        <v>84.4</v>
      </c>
      <c r="AD30" s="6">
        <f t="shared" si="3"/>
        <v>0.12930655919155776</v>
      </c>
      <c r="AE30" s="3">
        <v>63721.156000000003</v>
      </c>
      <c r="AF30" s="3" t="s">
        <v>97</v>
      </c>
      <c r="AG30" s="3" t="s">
        <v>93</v>
      </c>
      <c r="AH30" s="3"/>
    </row>
    <row r="31" spans="1:34" ht="23.25" customHeight="1" x14ac:dyDescent="0.25">
      <c r="A31" s="2">
        <v>27</v>
      </c>
      <c r="B31" s="3" t="s">
        <v>398</v>
      </c>
      <c r="C31" s="2" t="s">
        <v>37</v>
      </c>
      <c r="D31" s="3" t="s">
        <v>101</v>
      </c>
      <c r="E31" s="7" t="s">
        <v>132</v>
      </c>
      <c r="F31" s="11" t="s">
        <v>267</v>
      </c>
      <c r="G31" s="6">
        <v>8.5</v>
      </c>
      <c r="H31" s="6">
        <v>6.9</v>
      </c>
      <c r="I31" s="21">
        <v>0</v>
      </c>
      <c r="J31" s="6">
        <f t="shared" si="4"/>
        <v>6.9</v>
      </c>
      <c r="K31" s="3">
        <v>31</v>
      </c>
      <c r="L31" s="14">
        <v>44366</v>
      </c>
      <c r="M31" s="5">
        <v>44537</v>
      </c>
      <c r="N31" s="3">
        <v>180</v>
      </c>
      <c r="O31" s="3">
        <f t="shared" si="0"/>
        <v>171</v>
      </c>
      <c r="P31" s="3">
        <f t="shared" si="1"/>
        <v>30780</v>
      </c>
      <c r="Q31" s="3">
        <v>2160.9299999999998</v>
      </c>
      <c r="R31" s="3">
        <v>84</v>
      </c>
      <c r="S31" s="6">
        <f t="shared" si="2"/>
        <v>0.39669193265538344</v>
      </c>
      <c r="T31" s="3" t="s">
        <v>298</v>
      </c>
      <c r="U31" s="3">
        <v>99.9</v>
      </c>
      <c r="V31" s="3">
        <f t="shared" si="5"/>
        <v>215876.90700000001</v>
      </c>
      <c r="W31" s="3" t="s">
        <v>298</v>
      </c>
      <c r="X31" s="93">
        <v>2005.7490797881539</v>
      </c>
      <c r="Y31" s="3">
        <v>80</v>
      </c>
      <c r="Z31" s="3">
        <v>2.4</v>
      </c>
      <c r="AA31" s="3">
        <v>0</v>
      </c>
      <c r="AB31" s="3">
        <v>0</v>
      </c>
      <c r="AC31" s="3">
        <v>82.4</v>
      </c>
      <c r="AD31" s="6">
        <f t="shared" si="3"/>
        <v>0.36119123016452898</v>
      </c>
      <c r="AE31" s="3">
        <v>178060.63200000001</v>
      </c>
      <c r="AF31" s="3" t="s">
        <v>97</v>
      </c>
      <c r="AG31" s="3" t="s">
        <v>93</v>
      </c>
      <c r="AH31" s="3"/>
    </row>
    <row r="32" spans="1:34" ht="23.25" customHeight="1" x14ac:dyDescent="0.25">
      <c r="A32" s="2">
        <v>28</v>
      </c>
      <c r="B32" s="3" t="s">
        <v>398</v>
      </c>
      <c r="C32" s="2" t="s">
        <v>37</v>
      </c>
      <c r="D32" s="3" t="s">
        <v>101</v>
      </c>
      <c r="E32" s="7" t="s">
        <v>62</v>
      </c>
      <c r="F32" s="11" t="s">
        <v>269</v>
      </c>
      <c r="G32" s="6">
        <v>5</v>
      </c>
      <c r="H32" s="6">
        <v>4.38</v>
      </c>
      <c r="I32" s="21">
        <v>0</v>
      </c>
      <c r="J32" s="6">
        <f t="shared" si="4"/>
        <v>4.38</v>
      </c>
      <c r="K32" s="3">
        <v>26</v>
      </c>
      <c r="L32" s="14">
        <v>44377</v>
      </c>
      <c r="M32" s="5">
        <v>44539</v>
      </c>
      <c r="N32" s="3">
        <v>180</v>
      </c>
      <c r="O32" s="3">
        <f t="shared" si="0"/>
        <v>162</v>
      </c>
      <c r="P32" s="3">
        <f t="shared" si="1"/>
        <v>29160</v>
      </c>
      <c r="Q32" s="3">
        <v>1805</v>
      </c>
      <c r="R32" s="3">
        <v>94</v>
      </c>
      <c r="S32" s="6">
        <f t="shared" si="2"/>
        <v>0.37079890544061889</v>
      </c>
      <c r="T32" s="3" t="s">
        <v>298</v>
      </c>
      <c r="U32" s="3">
        <v>99.9</v>
      </c>
      <c r="V32" s="3">
        <f t="shared" si="5"/>
        <v>180319.5</v>
      </c>
      <c r="W32" s="3" t="s">
        <v>298</v>
      </c>
      <c r="X32" s="93">
        <v>1685.496526987504</v>
      </c>
      <c r="Y32" s="3">
        <v>80</v>
      </c>
      <c r="Z32" s="3">
        <v>2.4</v>
      </c>
      <c r="AA32" s="3">
        <v>2</v>
      </c>
      <c r="AB32" s="3">
        <v>0</v>
      </c>
      <c r="AC32" s="3">
        <v>84.4</v>
      </c>
      <c r="AD32" s="6">
        <f t="shared" si="3"/>
        <v>0.31088780905717323</v>
      </c>
      <c r="AE32" s="3">
        <v>152342</v>
      </c>
      <c r="AF32" s="3" t="s">
        <v>97</v>
      </c>
      <c r="AG32" s="3" t="s">
        <v>93</v>
      </c>
      <c r="AH32" s="3"/>
    </row>
    <row r="33" spans="1:34" ht="23.25" customHeight="1" x14ac:dyDescent="0.25">
      <c r="A33" s="2">
        <v>29</v>
      </c>
      <c r="B33" s="3" t="s">
        <v>398</v>
      </c>
      <c r="C33" s="2" t="s">
        <v>37</v>
      </c>
      <c r="D33" s="3" t="s">
        <v>101</v>
      </c>
      <c r="E33" s="7" t="s">
        <v>63</v>
      </c>
      <c r="F33" s="11" t="s">
        <v>270</v>
      </c>
      <c r="G33" s="6">
        <v>6.5</v>
      </c>
      <c r="H33" s="6">
        <v>5.54</v>
      </c>
      <c r="I33" s="21">
        <v>0</v>
      </c>
      <c r="J33" s="6">
        <f t="shared" si="4"/>
        <v>5.54</v>
      </c>
      <c r="K33" s="3">
        <v>43</v>
      </c>
      <c r="L33" s="14">
        <v>44377</v>
      </c>
      <c r="M33" s="5">
        <v>44537</v>
      </c>
      <c r="N33" s="3">
        <v>180</v>
      </c>
      <c r="O33" s="3">
        <f t="shared" si="0"/>
        <v>160</v>
      </c>
      <c r="P33" s="3">
        <f t="shared" si="1"/>
        <v>28800</v>
      </c>
      <c r="Q33" s="3">
        <v>2975.37</v>
      </c>
      <c r="R33" s="3">
        <v>86</v>
      </c>
      <c r="S33" s="6">
        <f t="shared" si="2"/>
        <v>0.55920727752786858</v>
      </c>
      <c r="T33" s="3" t="s">
        <v>298</v>
      </c>
      <c r="U33" s="3">
        <v>99.9</v>
      </c>
      <c r="V33" s="3">
        <f t="shared" si="5"/>
        <v>297239.46299999999</v>
      </c>
      <c r="W33" s="3" t="s">
        <v>298</v>
      </c>
      <c r="X33" s="93">
        <v>2777.0903438800383</v>
      </c>
      <c r="Y33" s="3">
        <v>80</v>
      </c>
      <c r="Z33" s="3">
        <v>2.4</v>
      </c>
      <c r="AA33" s="3">
        <v>2</v>
      </c>
      <c r="AB33" s="3">
        <v>0</v>
      </c>
      <c r="AC33" s="3">
        <v>84.4</v>
      </c>
      <c r="AD33" s="6">
        <f t="shared" si="3"/>
        <v>0.5122309768895168</v>
      </c>
      <c r="AE33" s="3">
        <v>251121.228</v>
      </c>
      <c r="AF33" s="3" t="s">
        <v>97</v>
      </c>
      <c r="AG33" s="3" t="s">
        <v>93</v>
      </c>
      <c r="AH33" s="3"/>
    </row>
    <row r="34" spans="1:34" ht="23.25" customHeight="1" x14ac:dyDescent="0.25">
      <c r="A34" s="2">
        <v>30</v>
      </c>
      <c r="B34" s="3" t="s">
        <v>398</v>
      </c>
      <c r="C34" s="2" t="s">
        <v>37</v>
      </c>
      <c r="D34" s="3" t="s">
        <v>101</v>
      </c>
      <c r="E34" s="7" t="s">
        <v>64</v>
      </c>
      <c r="F34" s="11" t="s">
        <v>271</v>
      </c>
      <c r="G34" s="6">
        <v>6</v>
      </c>
      <c r="H34" s="6">
        <v>2.68</v>
      </c>
      <c r="I34" s="21">
        <v>0</v>
      </c>
      <c r="J34" s="6">
        <f t="shared" si="4"/>
        <v>2.68</v>
      </c>
      <c r="K34" s="3">
        <v>16</v>
      </c>
      <c r="L34" s="14">
        <v>44377</v>
      </c>
      <c r="M34" s="5">
        <v>44537</v>
      </c>
      <c r="N34" s="3">
        <v>180</v>
      </c>
      <c r="O34" s="3">
        <f t="shared" si="0"/>
        <v>160</v>
      </c>
      <c r="P34" s="3">
        <f t="shared" si="1"/>
        <v>28800</v>
      </c>
      <c r="Q34" s="3">
        <v>1068.7</v>
      </c>
      <c r="R34" s="3">
        <v>95</v>
      </c>
      <c r="S34" s="6">
        <f t="shared" si="2"/>
        <v>0.22187726217491008</v>
      </c>
      <c r="T34" s="3" t="s">
        <v>298</v>
      </c>
      <c r="U34" s="3">
        <v>99.9</v>
      </c>
      <c r="V34" s="3">
        <f t="shared" si="5"/>
        <v>106763.13</v>
      </c>
      <c r="W34" s="3" t="s">
        <v>298</v>
      </c>
      <c r="X34" s="93">
        <v>985.15299063294981</v>
      </c>
      <c r="Y34" s="3">
        <v>80</v>
      </c>
      <c r="Z34" s="3">
        <v>1.6</v>
      </c>
      <c r="AA34" s="3">
        <v>2</v>
      </c>
      <c r="AB34" s="3">
        <v>0</v>
      </c>
      <c r="AC34" s="3">
        <v>83.6</v>
      </c>
      <c r="AD34" s="6">
        <f t="shared" si="3"/>
        <v>0.17998791295860025</v>
      </c>
      <c r="AE34" s="3">
        <v>89343.319999999992</v>
      </c>
      <c r="AF34" s="3" t="s">
        <v>97</v>
      </c>
      <c r="AG34" s="3" t="s">
        <v>93</v>
      </c>
      <c r="AH34" s="3"/>
    </row>
    <row r="35" spans="1:34" ht="23.25" customHeight="1" x14ac:dyDescent="0.25">
      <c r="A35" s="2">
        <v>31</v>
      </c>
      <c r="B35" s="3" t="s">
        <v>398</v>
      </c>
      <c r="C35" s="2" t="s">
        <v>37</v>
      </c>
      <c r="D35" s="3" t="s">
        <v>101</v>
      </c>
      <c r="E35" s="7" t="s">
        <v>110</v>
      </c>
      <c r="F35" s="11" t="s">
        <v>272</v>
      </c>
      <c r="G35" s="6">
        <v>8.5</v>
      </c>
      <c r="H35" s="6">
        <v>10.48</v>
      </c>
      <c r="I35" s="21">
        <v>0</v>
      </c>
      <c r="J35" s="6">
        <f t="shared" si="4"/>
        <v>10.48</v>
      </c>
      <c r="K35" s="3">
        <v>35</v>
      </c>
      <c r="L35" s="14">
        <v>44377</v>
      </c>
      <c r="M35" s="5">
        <v>44539</v>
      </c>
      <c r="N35" s="3">
        <v>180</v>
      </c>
      <c r="O35" s="3">
        <f t="shared" si="0"/>
        <v>162</v>
      </c>
      <c r="P35" s="3">
        <f t="shared" si="1"/>
        <v>29160</v>
      </c>
      <c r="Q35" s="3">
        <v>2467.5500000000002</v>
      </c>
      <c r="R35" s="3">
        <v>98</v>
      </c>
      <c r="S35" s="6">
        <f t="shared" si="2"/>
        <v>0.5284761845568452</v>
      </c>
      <c r="T35" s="3" t="s">
        <v>298</v>
      </c>
      <c r="U35" s="3">
        <v>99.9</v>
      </c>
      <c r="V35" s="3">
        <f t="shared" si="5"/>
        <v>246508.24500000002</v>
      </c>
      <c r="W35" s="3" t="s">
        <v>298</v>
      </c>
      <c r="X35" s="93">
        <v>2306.6122814229216</v>
      </c>
      <c r="Y35" s="3">
        <v>80</v>
      </c>
      <c r="Z35" s="3">
        <v>2.4</v>
      </c>
      <c r="AA35" s="3">
        <v>2</v>
      </c>
      <c r="AB35" s="3">
        <v>0</v>
      </c>
      <c r="AC35" s="3">
        <v>84.4</v>
      </c>
      <c r="AD35" s="6">
        <f t="shared" si="3"/>
        <v>0.4254518636105481</v>
      </c>
      <c r="AE35" s="3">
        <v>208261.22000000003</v>
      </c>
      <c r="AF35" s="3" t="s">
        <v>97</v>
      </c>
      <c r="AG35" s="3" t="s">
        <v>93</v>
      </c>
      <c r="AH35" s="3"/>
    </row>
    <row r="36" spans="1:34" ht="23.25" customHeight="1" x14ac:dyDescent="0.25">
      <c r="A36" s="2">
        <v>32</v>
      </c>
      <c r="B36" s="3" t="s">
        <v>398</v>
      </c>
      <c r="C36" s="2" t="s">
        <v>37</v>
      </c>
      <c r="D36" s="3" t="s">
        <v>101</v>
      </c>
      <c r="E36" s="7" t="s">
        <v>133</v>
      </c>
      <c r="F36" s="11" t="s">
        <v>273</v>
      </c>
      <c r="G36" s="6">
        <v>5</v>
      </c>
      <c r="H36" s="6">
        <v>3.6</v>
      </c>
      <c r="I36" s="21">
        <v>0</v>
      </c>
      <c r="J36" s="6">
        <f t="shared" si="4"/>
        <v>3.6</v>
      </c>
      <c r="K36" s="3">
        <v>15</v>
      </c>
      <c r="L36" s="14">
        <v>44377</v>
      </c>
      <c r="M36" s="5">
        <v>44539</v>
      </c>
      <c r="N36" s="3">
        <v>180</v>
      </c>
      <c r="O36" s="3">
        <f t="shared" si="0"/>
        <v>162</v>
      </c>
      <c r="P36" s="3">
        <f t="shared" si="1"/>
        <v>29160</v>
      </c>
      <c r="Q36" s="3">
        <v>1044.58</v>
      </c>
      <c r="R36" s="3">
        <v>89</v>
      </c>
      <c r="S36" s="6">
        <f t="shared" si="2"/>
        <v>0.20317258052348316</v>
      </c>
      <c r="T36" s="3" t="s">
        <v>298</v>
      </c>
      <c r="U36" s="3">
        <v>99.9</v>
      </c>
      <c r="V36" s="3">
        <f t="shared" si="5"/>
        <v>104353.542</v>
      </c>
      <c r="W36" s="3" t="s">
        <v>298</v>
      </c>
      <c r="X36" s="93">
        <v>942.55413814670158</v>
      </c>
      <c r="Y36" s="3">
        <v>80</v>
      </c>
      <c r="Z36" s="3">
        <v>0</v>
      </c>
      <c r="AA36" s="3">
        <v>2</v>
      </c>
      <c r="AB36" s="3">
        <v>0</v>
      </c>
      <c r="AC36" s="3">
        <v>82</v>
      </c>
      <c r="AD36" s="6">
        <f t="shared" si="3"/>
        <v>0.16890929159516987</v>
      </c>
      <c r="AE36" s="3">
        <v>85655.56</v>
      </c>
      <c r="AF36" s="3" t="s">
        <v>97</v>
      </c>
      <c r="AG36" s="3" t="s">
        <v>93</v>
      </c>
      <c r="AH36" s="3"/>
    </row>
    <row r="37" spans="1:34" ht="23.25" customHeight="1" x14ac:dyDescent="0.25">
      <c r="A37" s="2">
        <v>33</v>
      </c>
      <c r="B37" s="3" t="s">
        <v>398</v>
      </c>
      <c r="C37" s="2" t="s">
        <v>37</v>
      </c>
      <c r="D37" s="3" t="s">
        <v>101</v>
      </c>
      <c r="E37" s="7" t="s">
        <v>128</v>
      </c>
      <c r="F37" s="11" t="s">
        <v>275</v>
      </c>
      <c r="G37" s="6">
        <v>7</v>
      </c>
      <c r="H37" s="6">
        <v>2.68</v>
      </c>
      <c r="I37" s="21">
        <v>0</v>
      </c>
      <c r="J37" s="6">
        <f t="shared" si="4"/>
        <v>2.68</v>
      </c>
      <c r="K37" s="3">
        <v>20</v>
      </c>
      <c r="L37" s="14">
        <v>44374</v>
      </c>
      <c r="M37" s="5">
        <v>44537</v>
      </c>
      <c r="N37" s="3">
        <v>180</v>
      </c>
      <c r="O37" s="3">
        <f t="shared" ref="O37:O68" si="6">M37-L37</f>
        <v>163</v>
      </c>
      <c r="P37" s="3">
        <f t="shared" ref="P37:P68" si="7">N37*O37</f>
        <v>29340</v>
      </c>
      <c r="Q37" s="3">
        <v>1359.42</v>
      </c>
      <c r="R37" s="3">
        <v>86</v>
      </c>
      <c r="S37" s="6">
        <f t="shared" ref="S37:S68" si="8">R37*Q37/457579.56</f>
        <v>0.25549681458673551</v>
      </c>
      <c r="T37" s="3" t="s">
        <v>298</v>
      </c>
      <c r="U37" s="3">
        <v>99.9</v>
      </c>
      <c r="V37" s="3">
        <f t="shared" si="5"/>
        <v>135806.05800000002</v>
      </c>
      <c r="W37" s="3" t="s">
        <v>298</v>
      </c>
      <c r="X37" s="93">
        <v>1226.9538133858678</v>
      </c>
      <c r="Y37" s="3">
        <v>80</v>
      </c>
      <c r="Z37" s="3">
        <v>0</v>
      </c>
      <c r="AA37" s="3">
        <v>2</v>
      </c>
      <c r="AB37" s="3">
        <v>0</v>
      </c>
      <c r="AC37" s="3">
        <v>82</v>
      </c>
      <c r="AD37" s="6">
        <f t="shared" ref="AD37:AD68" si="9">AC37*X37/457579.56</f>
        <v>0.2198747966313031</v>
      </c>
      <c r="AE37" s="3">
        <v>111472.44</v>
      </c>
      <c r="AF37" s="3" t="s">
        <v>97</v>
      </c>
      <c r="AG37" s="3" t="s">
        <v>93</v>
      </c>
      <c r="AH37" s="3"/>
    </row>
    <row r="38" spans="1:34" ht="23.25" customHeight="1" x14ac:dyDescent="0.25">
      <c r="A38" s="2">
        <v>34</v>
      </c>
      <c r="B38" s="3" t="s">
        <v>398</v>
      </c>
      <c r="C38" s="2" t="s">
        <v>37</v>
      </c>
      <c r="D38" s="3" t="s">
        <v>101</v>
      </c>
      <c r="E38" s="7" t="s">
        <v>111</v>
      </c>
      <c r="F38" s="11" t="s">
        <v>276</v>
      </c>
      <c r="G38" s="6">
        <v>3.5</v>
      </c>
      <c r="H38" s="6">
        <v>1.82</v>
      </c>
      <c r="I38" s="21">
        <v>0</v>
      </c>
      <c r="J38" s="6">
        <f t="shared" si="4"/>
        <v>1.82</v>
      </c>
      <c r="K38" s="3">
        <v>14</v>
      </c>
      <c r="L38" s="14">
        <v>44377</v>
      </c>
      <c r="M38" s="5">
        <v>44539</v>
      </c>
      <c r="N38" s="3">
        <v>180</v>
      </c>
      <c r="O38" s="3">
        <f t="shared" si="6"/>
        <v>162</v>
      </c>
      <c r="P38" s="3">
        <f t="shared" si="7"/>
        <v>29160</v>
      </c>
      <c r="Q38" s="3">
        <v>924.36</v>
      </c>
      <c r="R38" s="3">
        <v>94</v>
      </c>
      <c r="S38" s="6">
        <f t="shared" si="8"/>
        <v>0.18989012533689223</v>
      </c>
      <c r="T38" s="3" t="s">
        <v>298</v>
      </c>
      <c r="U38" s="3">
        <v>99.9</v>
      </c>
      <c r="V38" s="3">
        <f t="shared" si="5"/>
        <v>92343.564000000013</v>
      </c>
      <c r="W38" s="3" t="s">
        <v>298</v>
      </c>
      <c r="X38" s="93">
        <v>824.24050880881202</v>
      </c>
      <c r="Y38" s="3">
        <v>80</v>
      </c>
      <c r="Z38" s="3">
        <v>0</v>
      </c>
      <c r="AA38" s="3">
        <v>2</v>
      </c>
      <c r="AB38" s="3">
        <v>0</v>
      </c>
      <c r="AC38" s="3">
        <v>82</v>
      </c>
      <c r="AD38" s="6">
        <f t="shared" si="9"/>
        <v>0.1477070385799632</v>
      </c>
      <c r="AE38" s="3">
        <v>75797.52</v>
      </c>
      <c r="AF38" s="3" t="s">
        <v>97</v>
      </c>
      <c r="AG38" s="3" t="s">
        <v>93</v>
      </c>
      <c r="AH38" s="3"/>
    </row>
    <row r="39" spans="1:34" ht="23.25" customHeight="1" x14ac:dyDescent="0.25">
      <c r="A39" s="2">
        <v>35</v>
      </c>
      <c r="B39" s="3" t="s">
        <v>398</v>
      </c>
      <c r="C39" s="2" t="s">
        <v>37</v>
      </c>
      <c r="D39" s="3" t="s">
        <v>101</v>
      </c>
      <c r="E39" s="7" t="s">
        <v>106</v>
      </c>
      <c r="F39" s="11" t="s">
        <v>277</v>
      </c>
      <c r="G39" s="6">
        <v>3.5</v>
      </c>
      <c r="H39" s="6">
        <v>1.91</v>
      </c>
      <c r="I39" s="21">
        <v>0</v>
      </c>
      <c r="J39" s="6">
        <f t="shared" si="4"/>
        <v>1.91</v>
      </c>
      <c r="K39" s="3">
        <v>13</v>
      </c>
      <c r="L39" s="14">
        <v>44377</v>
      </c>
      <c r="M39" s="5">
        <v>44537</v>
      </c>
      <c r="N39" s="3">
        <v>180</v>
      </c>
      <c r="O39" s="3">
        <f t="shared" si="6"/>
        <v>160</v>
      </c>
      <c r="P39" s="3">
        <f t="shared" si="7"/>
        <v>28800</v>
      </c>
      <c r="Q39" s="3">
        <v>891.45</v>
      </c>
      <c r="R39" s="3">
        <v>92</v>
      </c>
      <c r="S39" s="6">
        <f t="shared" si="8"/>
        <v>0.17923309336632084</v>
      </c>
      <c r="T39" s="3" t="s">
        <v>298</v>
      </c>
      <c r="U39" s="3">
        <v>99.9</v>
      </c>
      <c r="V39" s="3">
        <f t="shared" si="5"/>
        <v>89055.85500000001</v>
      </c>
      <c r="W39" s="3" t="s">
        <v>298</v>
      </c>
      <c r="X39" s="93">
        <v>782.297022724155</v>
      </c>
      <c r="Y39" s="3">
        <v>80</v>
      </c>
      <c r="Z39" s="3">
        <v>0</v>
      </c>
      <c r="AA39" s="3">
        <v>2</v>
      </c>
      <c r="AB39" s="3">
        <v>0</v>
      </c>
      <c r="AC39" s="3">
        <v>82</v>
      </c>
      <c r="AD39" s="6">
        <f t="shared" si="9"/>
        <v>0.14019060611750384</v>
      </c>
      <c r="AE39" s="3">
        <v>73098.900000000009</v>
      </c>
      <c r="AF39" s="3" t="s">
        <v>97</v>
      </c>
      <c r="AG39" s="3" t="s">
        <v>93</v>
      </c>
      <c r="AH39" s="3"/>
    </row>
    <row r="40" spans="1:34" ht="23.25" customHeight="1" x14ac:dyDescent="0.25">
      <c r="A40" s="2">
        <v>36</v>
      </c>
      <c r="B40" s="3" t="s">
        <v>398</v>
      </c>
      <c r="C40" s="2" t="s">
        <v>37</v>
      </c>
      <c r="D40" s="3" t="s">
        <v>101</v>
      </c>
      <c r="E40" s="7" t="s">
        <v>126</v>
      </c>
      <c r="F40" s="11" t="s">
        <v>278</v>
      </c>
      <c r="G40" s="6">
        <v>5</v>
      </c>
      <c r="H40" s="6">
        <v>2.69</v>
      </c>
      <c r="I40" s="21">
        <v>0</v>
      </c>
      <c r="J40" s="6">
        <f t="shared" si="4"/>
        <v>2.69</v>
      </c>
      <c r="K40" s="3">
        <v>17</v>
      </c>
      <c r="L40" s="14">
        <v>44377</v>
      </c>
      <c r="M40" s="5">
        <v>44537</v>
      </c>
      <c r="N40" s="3">
        <v>180</v>
      </c>
      <c r="O40" s="3">
        <f t="shared" si="6"/>
        <v>160</v>
      </c>
      <c r="P40" s="3">
        <f t="shared" si="7"/>
        <v>28800</v>
      </c>
      <c r="Q40" s="3">
        <v>1166.1600000000001</v>
      </c>
      <c r="R40" s="3">
        <v>85</v>
      </c>
      <c r="S40" s="6">
        <f t="shared" si="8"/>
        <v>0.2166259349521644</v>
      </c>
      <c r="T40" s="3" t="s">
        <v>298</v>
      </c>
      <c r="U40" s="3">
        <v>99.9</v>
      </c>
      <c r="V40" s="3">
        <f t="shared" si="5"/>
        <v>116499.38400000002</v>
      </c>
      <c r="W40" s="3" t="s">
        <v>298</v>
      </c>
      <c r="X40" s="93">
        <v>1055.012262419478</v>
      </c>
      <c r="Y40" s="3">
        <v>80</v>
      </c>
      <c r="Z40" s="3">
        <v>0</v>
      </c>
      <c r="AA40" s="3">
        <v>2</v>
      </c>
      <c r="AB40" s="3">
        <v>0</v>
      </c>
      <c r="AC40" s="3">
        <v>82</v>
      </c>
      <c r="AD40" s="6">
        <f t="shared" si="9"/>
        <v>0.18906221580001781</v>
      </c>
      <c r="AE40" s="3">
        <v>95625.12000000001</v>
      </c>
      <c r="AF40" s="3" t="s">
        <v>97</v>
      </c>
      <c r="AG40" s="3" t="s">
        <v>93</v>
      </c>
      <c r="AH40" s="3"/>
    </row>
    <row r="41" spans="1:34" ht="23.25" customHeight="1" x14ac:dyDescent="0.25">
      <c r="A41" s="2">
        <v>37</v>
      </c>
      <c r="B41" s="3" t="s">
        <v>398</v>
      </c>
      <c r="C41" s="2" t="s">
        <v>37</v>
      </c>
      <c r="D41" s="3" t="s">
        <v>101</v>
      </c>
      <c r="E41" s="7" t="s">
        <v>68</v>
      </c>
      <c r="F41" s="11" t="s">
        <v>281</v>
      </c>
      <c r="G41" s="6">
        <v>7</v>
      </c>
      <c r="H41" s="6">
        <v>3.4</v>
      </c>
      <c r="I41" s="21">
        <v>0</v>
      </c>
      <c r="J41" s="6">
        <f t="shared" si="4"/>
        <v>3.4</v>
      </c>
      <c r="K41" s="3">
        <v>23</v>
      </c>
      <c r="L41" s="14">
        <v>44377</v>
      </c>
      <c r="M41" s="5">
        <v>44539</v>
      </c>
      <c r="N41" s="3">
        <v>180</v>
      </c>
      <c r="O41" s="3">
        <f t="shared" si="6"/>
        <v>162</v>
      </c>
      <c r="P41" s="3">
        <f t="shared" si="7"/>
        <v>29160</v>
      </c>
      <c r="Q41" s="3">
        <v>1582.55</v>
      </c>
      <c r="R41" s="3">
        <v>83</v>
      </c>
      <c r="S41" s="6">
        <f t="shared" si="8"/>
        <v>0.28705751192207973</v>
      </c>
      <c r="T41" s="3" t="s">
        <v>298</v>
      </c>
      <c r="U41" s="3">
        <v>99.9</v>
      </c>
      <c r="V41" s="3">
        <f t="shared" si="5"/>
        <v>158096.745</v>
      </c>
      <c r="W41" s="3" t="s">
        <v>298</v>
      </c>
      <c r="X41" s="93">
        <v>1478.0211572950132</v>
      </c>
      <c r="Y41" s="3">
        <v>80</v>
      </c>
      <c r="Z41" s="3">
        <v>2.4</v>
      </c>
      <c r="AA41" s="3">
        <v>0</v>
      </c>
      <c r="AB41" s="3">
        <v>0</v>
      </c>
      <c r="AC41" s="3">
        <v>82.4</v>
      </c>
      <c r="AD41" s="6">
        <f t="shared" si="9"/>
        <v>0.26615905518399707</v>
      </c>
      <c r="AE41" s="3">
        <v>130402.12000000001</v>
      </c>
      <c r="AF41" s="3" t="s">
        <v>97</v>
      </c>
      <c r="AG41" s="3" t="s">
        <v>93</v>
      </c>
      <c r="AH41" s="3"/>
    </row>
    <row r="42" spans="1:34" ht="23.25" customHeight="1" x14ac:dyDescent="0.25">
      <c r="A42" s="2">
        <v>38</v>
      </c>
      <c r="B42" s="3" t="s">
        <v>398</v>
      </c>
      <c r="C42" s="2" t="s">
        <v>37</v>
      </c>
      <c r="D42" s="3" t="s">
        <v>101</v>
      </c>
      <c r="E42" s="7" t="s">
        <v>172</v>
      </c>
      <c r="F42" s="11" t="s">
        <v>282</v>
      </c>
      <c r="G42" s="6">
        <v>3.5</v>
      </c>
      <c r="H42" s="6">
        <v>2.69</v>
      </c>
      <c r="I42" s="21">
        <v>0</v>
      </c>
      <c r="J42" s="6">
        <f t="shared" si="4"/>
        <v>2.69</v>
      </c>
      <c r="K42" s="3">
        <v>15</v>
      </c>
      <c r="L42" s="14">
        <v>44377</v>
      </c>
      <c r="M42" s="5">
        <v>44539</v>
      </c>
      <c r="N42" s="3">
        <v>180</v>
      </c>
      <c r="O42" s="3">
        <f t="shared" si="6"/>
        <v>162</v>
      </c>
      <c r="P42" s="3">
        <f t="shared" si="7"/>
        <v>29160</v>
      </c>
      <c r="Q42" s="3">
        <v>1034.21</v>
      </c>
      <c r="R42" s="3">
        <v>91</v>
      </c>
      <c r="S42" s="6">
        <f t="shared" si="8"/>
        <v>0.20567594846238324</v>
      </c>
      <c r="T42" s="3" t="s">
        <v>298</v>
      </c>
      <c r="U42" s="3">
        <v>99.9</v>
      </c>
      <c r="V42" s="3">
        <f t="shared" si="5"/>
        <v>103317.57900000001</v>
      </c>
      <c r="W42" s="3" t="s">
        <v>298</v>
      </c>
      <c r="X42" s="93">
        <v>934.94437990476047</v>
      </c>
      <c r="Y42" s="3">
        <v>80</v>
      </c>
      <c r="Z42" s="3">
        <v>0</v>
      </c>
      <c r="AA42" s="3">
        <v>2</v>
      </c>
      <c r="AB42" s="3">
        <v>0</v>
      </c>
      <c r="AC42" s="3">
        <v>82</v>
      </c>
      <c r="AD42" s="6">
        <f t="shared" si="9"/>
        <v>0.16754559393385132</v>
      </c>
      <c r="AE42" s="3">
        <v>84805.22</v>
      </c>
      <c r="AF42" s="3" t="s">
        <v>97</v>
      </c>
      <c r="AG42" s="3" t="s">
        <v>93</v>
      </c>
      <c r="AH42" s="3"/>
    </row>
    <row r="43" spans="1:34" ht="23.25" customHeight="1" x14ac:dyDescent="0.25">
      <c r="A43" s="2">
        <v>39</v>
      </c>
      <c r="B43" s="3" t="s">
        <v>398</v>
      </c>
      <c r="C43" s="2" t="s">
        <v>37</v>
      </c>
      <c r="D43" s="3" t="s">
        <v>101</v>
      </c>
      <c r="E43" s="7" t="s">
        <v>69</v>
      </c>
      <c r="F43" s="11" t="s">
        <v>283</v>
      </c>
      <c r="G43" s="6">
        <v>4.5</v>
      </c>
      <c r="H43" s="6">
        <v>3.43</v>
      </c>
      <c r="I43" s="21">
        <v>0</v>
      </c>
      <c r="J43" s="6">
        <f t="shared" si="4"/>
        <v>3.43</v>
      </c>
      <c r="K43" s="3">
        <v>15</v>
      </c>
      <c r="L43" s="14">
        <v>44377</v>
      </c>
      <c r="M43" s="5">
        <v>44539</v>
      </c>
      <c r="N43" s="3">
        <v>180</v>
      </c>
      <c r="O43" s="3">
        <f t="shared" si="6"/>
        <v>162</v>
      </c>
      <c r="P43" s="3">
        <f t="shared" si="7"/>
        <v>29160</v>
      </c>
      <c r="Q43" s="3">
        <v>1012</v>
      </c>
      <c r="R43" s="3">
        <v>81</v>
      </c>
      <c r="S43" s="6">
        <f t="shared" si="8"/>
        <v>0.17914261729697892</v>
      </c>
      <c r="T43" s="3" t="s">
        <v>298</v>
      </c>
      <c r="U43" s="3">
        <v>99.9</v>
      </c>
      <c r="V43" s="3">
        <f t="shared" si="5"/>
        <v>101098.8</v>
      </c>
      <c r="W43" s="3" t="s">
        <v>298</v>
      </c>
      <c r="X43" s="93">
        <v>914.20408051533707</v>
      </c>
      <c r="Y43" s="3">
        <v>80</v>
      </c>
      <c r="Z43" s="3">
        <v>0</v>
      </c>
      <c r="AA43" s="3">
        <v>0</v>
      </c>
      <c r="AB43" s="3">
        <v>0</v>
      </c>
      <c r="AC43" s="3">
        <v>80</v>
      </c>
      <c r="AD43" s="6">
        <f t="shared" si="9"/>
        <v>0.15983302759683357</v>
      </c>
      <c r="AE43" s="3">
        <v>80960</v>
      </c>
      <c r="AF43" s="3" t="s">
        <v>97</v>
      </c>
      <c r="AG43" s="3" t="s">
        <v>93</v>
      </c>
      <c r="AH43" s="3"/>
    </row>
    <row r="44" spans="1:34" ht="23.25" customHeight="1" x14ac:dyDescent="0.25">
      <c r="A44" s="2">
        <v>40</v>
      </c>
      <c r="B44" s="3" t="s">
        <v>398</v>
      </c>
      <c r="C44" s="2" t="s">
        <v>37</v>
      </c>
      <c r="D44" s="3" t="s">
        <v>101</v>
      </c>
      <c r="E44" s="7" t="s">
        <v>39</v>
      </c>
      <c r="F44" s="11" t="s">
        <v>284</v>
      </c>
      <c r="G44" s="6">
        <v>5.5</v>
      </c>
      <c r="H44" s="6">
        <v>5.1100000000000003</v>
      </c>
      <c r="I44" s="21">
        <v>0</v>
      </c>
      <c r="J44" s="6">
        <f t="shared" si="4"/>
        <v>5.1100000000000003</v>
      </c>
      <c r="K44" s="3">
        <v>55</v>
      </c>
      <c r="L44" s="14">
        <v>44377</v>
      </c>
      <c r="M44" s="5">
        <v>44539</v>
      </c>
      <c r="N44" s="3">
        <v>180</v>
      </c>
      <c r="O44" s="3">
        <f t="shared" si="6"/>
        <v>162</v>
      </c>
      <c r="P44" s="3">
        <f t="shared" si="7"/>
        <v>29160</v>
      </c>
      <c r="Q44" s="3">
        <v>3860.14</v>
      </c>
      <c r="R44" s="3">
        <v>82</v>
      </c>
      <c r="S44" s="6">
        <f t="shared" si="8"/>
        <v>0.69175179066127868</v>
      </c>
      <c r="T44" s="3" t="s">
        <v>298</v>
      </c>
      <c r="U44" s="3">
        <v>99.9</v>
      </c>
      <c r="V44" s="3">
        <f t="shared" si="5"/>
        <v>385627.98600000003</v>
      </c>
      <c r="W44" s="3" t="s">
        <v>298</v>
      </c>
      <c r="X44" s="93">
        <v>3606.8643405634148</v>
      </c>
      <c r="Y44" s="3">
        <v>80</v>
      </c>
      <c r="Z44" s="3">
        <v>2.4</v>
      </c>
      <c r="AA44" s="3">
        <v>0</v>
      </c>
      <c r="AB44" s="3">
        <v>0</v>
      </c>
      <c r="AC44" s="3">
        <v>82.4</v>
      </c>
      <c r="AD44" s="6">
        <f t="shared" si="9"/>
        <v>0.64951682208537764</v>
      </c>
      <c r="AE44" s="3">
        <v>318075.53600000002</v>
      </c>
      <c r="AF44" s="3" t="s">
        <v>97</v>
      </c>
      <c r="AG44" s="3" t="s">
        <v>93</v>
      </c>
      <c r="AH44" s="3"/>
    </row>
    <row r="45" spans="1:34" ht="23.25" customHeight="1" x14ac:dyDescent="0.25">
      <c r="A45" s="2">
        <v>41</v>
      </c>
      <c r="B45" s="3" t="s">
        <v>398</v>
      </c>
      <c r="C45" s="2" t="s">
        <v>37</v>
      </c>
      <c r="D45" s="3" t="s">
        <v>101</v>
      </c>
      <c r="E45" s="7" t="s">
        <v>127</v>
      </c>
      <c r="F45" s="11" t="s">
        <v>285</v>
      </c>
      <c r="G45" s="6">
        <v>5.5</v>
      </c>
      <c r="H45" s="6">
        <v>2.65</v>
      </c>
      <c r="I45" s="21">
        <v>0</v>
      </c>
      <c r="J45" s="6">
        <f t="shared" si="4"/>
        <v>2.65</v>
      </c>
      <c r="K45" s="3">
        <v>22</v>
      </c>
      <c r="L45" s="14">
        <v>44377</v>
      </c>
      <c r="M45" s="5">
        <v>44537</v>
      </c>
      <c r="N45" s="3">
        <v>180</v>
      </c>
      <c r="O45" s="3">
        <f t="shared" si="6"/>
        <v>160</v>
      </c>
      <c r="P45" s="3">
        <f t="shared" si="7"/>
        <v>28800</v>
      </c>
      <c r="Q45" s="3">
        <v>1541.44</v>
      </c>
      <c r="R45" s="3">
        <v>97</v>
      </c>
      <c r="S45" s="6">
        <f t="shared" si="8"/>
        <v>0.32676214820434724</v>
      </c>
      <c r="T45" s="3" t="s">
        <v>298</v>
      </c>
      <c r="U45" s="3">
        <v>99.9</v>
      </c>
      <c r="V45" s="3">
        <f t="shared" si="5"/>
        <v>153989.856</v>
      </c>
      <c r="W45" s="3" t="s">
        <v>298</v>
      </c>
      <c r="X45" s="93">
        <v>1430.65958875464</v>
      </c>
      <c r="Y45" s="3">
        <v>80</v>
      </c>
      <c r="Z45" s="3">
        <v>2.4</v>
      </c>
      <c r="AA45" s="3">
        <v>2</v>
      </c>
      <c r="AB45" s="3">
        <v>0</v>
      </c>
      <c r="AC45" s="3">
        <v>84.4</v>
      </c>
      <c r="AD45" s="6">
        <f t="shared" si="9"/>
        <v>0.26388344202020658</v>
      </c>
      <c r="AE45" s="3">
        <v>130097.53600000001</v>
      </c>
      <c r="AF45" s="3" t="s">
        <v>97</v>
      </c>
      <c r="AG45" s="3" t="s">
        <v>93</v>
      </c>
      <c r="AH45" s="3"/>
    </row>
    <row r="46" spans="1:34" ht="23.25" customHeight="1" x14ac:dyDescent="0.25">
      <c r="A46" s="2">
        <v>42</v>
      </c>
      <c r="B46" s="3" t="s">
        <v>398</v>
      </c>
      <c r="C46" s="2" t="s">
        <v>37</v>
      </c>
      <c r="D46" s="3" t="s">
        <v>101</v>
      </c>
      <c r="E46" s="7" t="s">
        <v>116</v>
      </c>
      <c r="F46" s="11" t="s">
        <v>288</v>
      </c>
      <c r="G46" s="6">
        <v>10.5</v>
      </c>
      <c r="H46" s="6">
        <v>5.57</v>
      </c>
      <c r="I46" s="21">
        <v>0</v>
      </c>
      <c r="J46" s="6">
        <f t="shared" si="4"/>
        <v>5.57</v>
      </c>
      <c r="K46" s="3">
        <v>36</v>
      </c>
      <c r="L46" s="14">
        <v>44377</v>
      </c>
      <c r="M46" s="5">
        <v>44539</v>
      </c>
      <c r="N46" s="3">
        <v>180</v>
      </c>
      <c r="O46" s="3">
        <f t="shared" si="6"/>
        <v>162</v>
      </c>
      <c r="P46" s="3">
        <f t="shared" si="7"/>
        <v>29160</v>
      </c>
      <c r="Q46" s="3">
        <v>2528.6</v>
      </c>
      <c r="R46" s="3">
        <v>87</v>
      </c>
      <c r="S46" s="6">
        <f t="shared" si="8"/>
        <v>0.48076491878264838</v>
      </c>
      <c r="T46" s="3" t="s">
        <v>298</v>
      </c>
      <c r="U46" s="3">
        <v>99.9</v>
      </c>
      <c r="V46" s="3">
        <f t="shared" si="5"/>
        <v>252607.14</v>
      </c>
      <c r="W46" s="3" t="s">
        <v>298</v>
      </c>
      <c r="X46" s="93">
        <v>2363.4462823504232</v>
      </c>
      <c r="Y46" s="3">
        <v>80</v>
      </c>
      <c r="Z46" s="3">
        <v>2.4</v>
      </c>
      <c r="AA46" s="3">
        <v>2</v>
      </c>
      <c r="AB46" s="3">
        <v>0</v>
      </c>
      <c r="AC46" s="3">
        <v>84.4</v>
      </c>
      <c r="AD46" s="6">
        <f t="shared" si="9"/>
        <v>0.43593482678810158</v>
      </c>
      <c r="AE46" s="3">
        <v>213413.84</v>
      </c>
      <c r="AF46" s="3" t="s">
        <v>97</v>
      </c>
      <c r="AG46" s="3" t="s">
        <v>93</v>
      </c>
      <c r="AH46" s="3"/>
    </row>
    <row r="47" spans="1:34" ht="23.25" customHeight="1" x14ac:dyDescent="0.25">
      <c r="A47" s="2">
        <v>43</v>
      </c>
      <c r="B47" s="3" t="s">
        <v>398</v>
      </c>
      <c r="C47" s="2" t="s">
        <v>37</v>
      </c>
      <c r="D47" s="3" t="s">
        <v>101</v>
      </c>
      <c r="E47" s="7" t="s">
        <v>105</v>
      </c>
      <c r="F47" s="11" t="s">
        <v>289</v>
      </c>
      <c r="G47" s="6">
        <v>7.5</v>
      </c>
      <c r="H47" s="6">
        <v>6.38</v>
      </c>
      <c r="I47" s="21">
        <v>0</v>
      </c>
      <c r="J47" s="6">
        <f t="shared" si="4"/>
        <v>6.38</v>
      </c>
      <c r="K47" s="3">
        <v>23</v>
      </c>
      <c r="L47" s="14">
        <v>44377</v>
      </c>
      <c r="M47" s="5">
        <v>44539</v>
      </c>
      <c r="N47" s="3">
        <v>180</v>
      </c>
      <c r="O47" s="3">
        <f t="shared" si="6"/>
        <v>162</v>
      </c>
      <c r="P47" s="3">
        <f t="shared" si="7"/>
        <v>29160</v>
      </c>
      <c r="Q47" s="3">
        <v>1621</v>
      </c>
      <c r="R47" s="3">
        <v>87</v>
      </c>
      <c r="S47" s="6">
        <f t="shared" si="8"/>
        <v>0.30820214084737524</v>
      </c>
      <c r="T47" s="3" t="s">
        <v>298</v>
      </c>
      <c r="U47" s="3">
        <v>99.9</v>
      </c>
      <c r="V47" s="3">
        <f t="shared" si="5"/>
        <v>161937.90000000002</v>
      </c>
      <c r="W47" s="3" t="s">
        <v>298</v>
      </c>
      <c r="X47" s="93">
        <v>1514.145884080579</v>
      </c>
      <c r="Y47" s="3">
        <v>80</v>
      </c>
      <c r="Z47" s="3">
        <v>2.4</v>
      </c>
      <c r="AA47" s="3">
        <v>2</v>
      </c>
      <c r="AB47" s="3">
        <v>0</v>
      </c>
      <c r="AC47" s="3">
        <v>84.4</v>
      </c>
      <c r="AD47" s="6">
        <f t="shared" si="9"/>
        <v>0.27928238887331608</v>
      </c>
      <c r="AE47" s="3">
        <v>136812.40000000002</v>
      </c>
      <c r="AF47" s="3" t="s">
        <v>97</v>
      </c>
      <c r="AG47" s="3" t="s">
        <v>93</v>
      </c>
      <c r="AH47" s="3"/>
    </row>
    <row r="48" spans="1:34" ht="29.25" customHeight="1" x14ac:dyDescent="0.25">
      <c r="A48" s="2">
        <v>44</v>
      </c>
      <c r="B48" s="3" t="s">
        <v>398</v>
      </c>
      <c r="C48" s="2" t="s">
        <v>37</v>
      </c>
      <c r="D48" s="3" t="s">
        <v>101</v>
      </c>
      <c r="E48" s="7" t="s">
        <v>125</v>
      </c>
      <c r="F48" s="11" t="s">
        <v>290</v>
      </c>
      <c r="G48" s="6">
        <v>5</v>
      </c>
      <c r="H48" s="6">
        <v>4.7</v>
      </c>
      <c r="I48" s="21">
        <v>0</v>
      </c>
      <c r="J48" s="6">
        <f t="shared" si="4"/>
        <v>4.7</v>
      </c>
      <c r="K48" s="3">
        <v>29</v>
      </c>
      <c r="L48" s="14">
        <v>44377</v>
      </c>
      <c r="M48" s="5">
        <v>44539</v>
      </c>
      <c r="N48" s="3">
        <v>180</v>
      </c>
      <c r="O48" s="3">
        <f t="shared" si="6"/>
        <v>162</v>
      </c>
      <c r="P48" s="3">
        <f t="shared" si="7"/>
        <v>29160</v>
      </c>
      <c r="Q48" s="3">
        <v>1998.9</v>
      </c>
      <c r="R48" s="3">
        <v>90</v>
      </c>
      <c r="S48" s="6">
        <f t="shared" si="8"/>
        <v>0.39315785871204562</v>
      </c>
      <c r="T48" s="3" t="s">
        <v>298</v>
      </c>
      <c r="U48" s="3">
        <v>99.9</v>
      </c>
      <c r="V48" s="3">
        <f t="shared" si="5"/>
        <v>199690.11000000002</v>
      </c>
      <c r="W48" s="3" t="s">
        <v>298</v>
      </c>
      <c r="X48" s="93">
        <v>1805.2954461049708</v>
      </c>
      <c r="Y48" s="3">
        <v>80</v>
      </c>
      <c r="Z48" s="3">
        <v>0</v>
      </c>
      <c r="AA48" s="3">
        <v>2</v>
      </c>
      <c r="AB48" s="3">
        <v>0</v>
      </c>
      <c r="AC48" s="3">
        <v>82</v>
      </c>
      <c r="AD48" s="6">
        <f t="shared" si="9"/>
        <v>0.32351582002615592</v>
      </c>
      <c r="AE48" s="3">
        <v>163909.80000000002</v>
      </c>
      <c r="AF48" s="3" t="s">
        <v>97</v>
      </c>
      <c r="AG48" s="3" t="s">
        <v>93</v>
      </c>
      <c r="AH48" s="3"/>
    </row>
    <row r="49" spans="1:34" ht="23.25" customHeight="1" x14ac:dyDescent="0.25">
      <c r="A49" s="2">
        <v>45</v>
      </c>
      <c r="B49" s="3" t="s">
        <v>398</v>
      </c>
      <c r="C49" s="2" t="s">
        <v>37</v>
      </c>
      <c r="D49" s="3" t="s">
        <v>101</v>
      </c>
      <c r="E49" s="7" t="s">
        <v>72</v>
      </c>
      <c r="F49" s="11" t="s">
        <v>292</v>
      </c>
      <c r="G49" s="6">
        <v>3.5</v>
      </c>
      <c r="H49" s="6">
        <v>2.1800000000000002</v>
      </c>
      <c r="I49" s="21">
        <v>0</v>
      </c>
      <c r="J49" s="6">
        <f t="shared" si="4"/>
        <v>2.1800000000000002</v>
      </c>
      <c r="K49" s="3">
        <v>15</v>
      </c>
      <c r="L49" s="14">
        <v>44377</v>
      </c>
      <c r="M49" s="5">
        <v>44539</v>
      </c>
      <c r="N49" s="3">
        <v>180</v>
      </c>
      <c r="O49" s="3">
        <f t="shared" si="6"/>
        <v>162</v>
      </c>
      <c r="P49" s="3">
        <f t="shared" si="7"/>
        <v>29160</v>
      </c>
      <c r="Q49" s="3">
        <v>1000.02</v>
      </c>
      <c r="R49" s="3">
        <v>84</v>
      </c>
      <c r="S49" s="6">
        <f t="shared" si="8"/>
        <v>0.18357830494001959</v>
      </c>
      <c r="T49" s="3" t="s">
        <v>298</v>
      </c>
      <c r="U49" s="3">
        <v>99.9</v>
      </c>
      <c r="V49" s="3">
        <f t="shared" si="5"/>
        <v>99901.998000000007</v>
      </c>
      <c r="W49" s="3" t="s">
        <v>298</v>
      </c>
      <c r="X49" s="93">
        <v>905.45317346035461</v>
      </c>
      <c r="Y49" s="3">
        <v>80</v>
      </c>
      <c r="Z49" s="3">
        <v>0.8</v>
      </c>
      <c r="AA49" s="3">
        <v>0</v>
      </c>
      <c r="AB49" s="3">
        <v>0</v>
      </c>
      <c r="AC49" s="3">
        <v>80.8</v>
      </c>
      <c r="AD49" s="6">
        <f t="shared" si="9"/>
        <v>0.15988611120565929</v>
      </c>
      <c r="AE49" s="3">
        <v>80801.615999999995</v>
      </c>
      <c r="AF49" s="3" t="s">
        <v>97</v>
      </c>
      <c r="AG49" s="3" t="s">
        <v>93</v>
      </c>
      <c r="AH49" s="3"/>
    </row>
    <row r="50" spans="1:34" ht="23.25" customHeight="1" x14ac:dyDescent="0.25">
      <c r="A50" s="2">
        <v>46</v>
      </c>
      <c r="B50" s="3" t="s">
        <v>398</v>
      </c>
      <c r="C50" s="2" t="s">
        <v>37</v>
      </c>
      <c r="D50" s="3" t="s">
        <v>101</v>
      </c>
      <c r="E50" s="7" t="s">
        <v>115</v>
      </c>
      <c r="F50" s="11" t="s">
        <v>293</v>
      </c>
      <c r="G50" s="6">
        <v>3</v>
      </c>
      <c r="H50" s="6">
        <v>1.44</v>
      </c>
      <c r="I50" s="21">
        <v>0</v>
      </c>
      <c r="J50" s="6">
        <f t="shared" si="4"/>
        <v>1.44</v>
      </c>
      <c r="K50" s="3">
        <v>23</v>
      </c>
      <c r="L50" s="14">
        <v>44362</v>
      </c>
      <c r="M50" s="5">
        <v>44539</v>
      </c>
      <c r="N50" s="3">
        <v>180</v>
      </c>
      <c r="O50" s="3">
        <f t="shared" si="6"/>
        <v>177</v>
      </c>
      <c r="P50" s="3">
        <f t="shared" si="7"/>
        <v>31860</v>
      </c>
      <c r="Q50" s="3">
        <v>1623.6</v>
      </c>
      <c r="R50" s="3">
        <v>93</v>
      </c>
      <c r="S50" s="6">
        <f t="shared" si="8"/>
        <v>0.32998589360066694</v>
      </c>
      <c r="T50" s="3" t="s">
        <v>298</v>
      </c>
      <c r="U50" s="3">
        <v>99.9</v>
      </c>
      <c r="V50" s="3">
        <f t="shared" si="5"/>
        <v>162197.64000000001</v>
      </c>
      <c r="W50" s="3" t="s">
        <v>298</v>
      </c>
      <c r="X50" s="93">
        <v>1468.9536929002657</v>
      </c>
      <c r="Y50" s="3">
        <v>80</v>
      </c>
      <c r="Z50" s="3">
        <v>0</v>
      </c>
      <c r="AA50" s="3">
        <v>2</v>
      </c>
      <c r="AB50" s="3">
        <v>0</v>
      </c>
      <c r="AC50" s="3">
        <v>82</v>
      </c>
      <c r="AD50" s="6">
        <f t="shared" si="9"/>
        <v>0.26324209677945798</v>
      </c>
      <c r="AE50" s="3">
        <v>133135.19999999998</v>
      </c>
      <c r="AF50" s="3" t="s">
        <v>97</v>
      </c>
      <c r="AG50" s="3" t="s">
        <v>93</v>
      </c>
      <c r="AH50" s="3"/>
    </row>
    <row r="51" spans="1:34" ht="23.25" customHeight="1" x14ac:dyDescent="0.25">
      <c r="A51" s="2">
        <v>47</v>
      </c>
      <c r="B51" s="3" t="s">
        <v>398</v>
      </c>
      <c r="C51" s="2" t="s">
        <v>37</v>
      </c>
      <c r="D51" s="3" t="s">
        <v>101</v>
      </c>
      <c r="E51" s="7" t="s">
        <v>122</v>
      </c>
      <c r="F51" s="11" t="s">
        <v>294</v>
      </c>
      <c r="G51" s="6">
        <v>7.5</v>
      </c>
      <c r="H51" s="6">
        <v>4.84</v>
      </c>
      <c r="I51" s="21">
        <v>0</v>
      </c>
      <c r="J51" s="6">
        <f t="shared" si="4"/>
        <v>4.84</v>
      </c>
      <c r="K51" s="3">
        <v>32</v>
      </c>
      <c r="L51" s="14">
        <v>44377</v>
      </c>
      <c r="M51" s="5">
        <v>44539</v>
      </c>
      <c r="N51" s="3">
        <v>180</v>
      </c>
      <c r="O51" s="3">
        <f t="shared" si="6"/>
        <v>162</v>
      </c>
      <c r="P51" s="3">
        <f t="shared" si="7"/>
        <v>29160</v>
      </c>
      <c r="Q51" s="3">
        <v>2210.4</v>
      </c>
      <c r="R51" s="3">
        <v>82</v>
      </c>
      <c r="S51" s="6">
        <f t="shared" si="8"/>
        <v>0.39611209906316625</v>
      </c>
      <c r="T51" s="3" t="s">
        <v>298</v>
      </c>
      <c r="U51" s="3">
        <v>99.9</v>
      </c>
      <c r="V51" s="3">
        <f t="shared" si="5"/>
        <v>220818.96000000002</v>
      </c>
      <c r="W51" s="3" t="s">
        <v>298</v>
      </c>
      <c r="X51" s="93">
        <v>2046.4839037789693</v>
      </c>
      <c r="Y51" s="3">
        <v>80</v>
      </c>
      <c r="Z51" s="3">
        <v>2.4</v>
      </c>
      <c r="AA51" s="3">
        <v>0</v>
      </c>
      <c r="AB51" s="3">
        <v>0</v>
      </c>
      <c r="AC51" s="3">
        <v>82.4</v>
      </c>
      <c r="AD51" s="6">
        <f t="shared" si="9"/>
        <v>0.36852667473037276</v>
      </c>
      <c r="AE51" s="3">
        <v>182136.96000000002</v>
      </c>
      <c r="AF51" s="3" t="s">
        <v>97</v>
      </c>
      <c r="AG51" s="3" t="s">
        <v>93</v>
      </c>
      <c r="AH51" s="3"/>
    </row>
    <row r="52" spans="1:34" ht="23.25" customHeight="1" x14ac:dyDescent="0.25">
      <c r="A52" s="2">
        <v>48</v>
      </c>
      <c r="B52" s="3" t="s">
        <v>398</v>
      </c>
      <c r="C52" s="2" t="s">
        <v>37</v>
      </c>
      <c r="D52" s="3" t="s">
        <v>101</v>
      </c>
      <c r="E52" s="13" t="s">
        <v>83</v>
      </c>
      <c r="F52" s="11" t="s">
        <v>229</v>
      </c>
      <c r="G52" s="6">
        <v>3.5</v>
      </c>
      <c r="H52" s="6">
        <v>5.77</v>
      </c>
      <c r="I52" s="21">
        <v>0</v>
      </c>
      <c r="J52" s="6">
        <f t="shared" si="4"/>
        <v>5.77</v>
      </c>
      <c r="K52" s="3">
        <v>25</v>
      </c>
      <c r="L52" s="14">
        <v>44362</v>
      </c>
      <c r="M52" s="5">
        <v>44519</v>
      </c>
      <c r="N52" s="3">
        <v>180</v>
      </c>
      <c r="O52" s="3">
        <f t="shared" si="6"/>
        <v>157</v>
      </c>
      <c r="P52" s="3">
        <f t="shared" si="7"/>
        <v>28260</v>
      </c>
      <c r="Q52" s="3">
        <v>1702.7</v>
      </c>
      <c r="R52" s="3">
        <v>90</v>
      </c>
      <c r="S52" s="6">
        <f t="shared" si="8"/>
        <v>0.33489913754014711</v>
      </c>
      <c r="T52" s="3" t="s">
        <v>298</v>
      </c>
      <c r="U52" s="3">
        <v>99.9</v>
      </c>
      <c r="V52" s="3">
        <f t="shared" si="5"/>
        <v>170099.73</v>
      </c>
      <c r="W52" s="3" t="s">
        <v>298</v>
      </c>
      <c r="X52" s="93">
        <v>1566.4839999999999</v>
      </c>
      <c r="Y52" s="3">
        <v>80</v>
      </c>
      <c r="Z52" s="3">
        <v>1.6</v>
      </c>
      <c r="AA52" s="3">
        <v>2</v>
      </c>
      <c r="AB52" s="3">
        <v>0</v>
      </c>
      <c r="AC52" s="3">
        <v>83.6</v>
      </c>
      <c r="AD52" s="6">
        <f t="shared" si="9"/>
        <v>0.28619736073875324</v>
      </c>
      <c r="AE52" s="3">
        <v>142345.72</v>
      </c>
      <c r="AF52" s="3" t="s">
        <v>97</v>
      </c>
      <c r="AG52" s="3" t="s">
        <v>93</v>
      </c>
      <c r="AH52" s="3"/>
    </row>
    <row r="53" spans="1:34" ht="23.25" customHeight="1" x14ac:dyDescent="0.25">
      <c r="A53" s="2">
        <v>49</v>
      </c>
      <c r="B53" s="3" t="s">
        <v>398</v>
      </c>
      <c r="C53" s="2" t="s">
        <v>37</v>
      </c>
      <c r="D53" s="3" t="s">
        <v>101</v>
      </c>
      <c r="E53" s="13" t="s">
        <v>84</v>
      </c>
      <c r="F53" s="11" t="s">
        <v>230</v>
      </c>
      <c r="G53" s="6">
        <v>4</v>
      </c>
      <c r="H53" s="6">
        <v>2.2599999999999998</v>
      </c>
      <c r="I53" s="21">
        <v>0</v>
      </c>
      <c r="J53" s="6">
        <f t="shared" si="4"/>
        <v>2.2599999999999998</v>
      </c>
      <c r="K53" s="3">
        <v>25</v>
      </c>
      <c r="L53" s="14">
        <v>44365</v>
      </c>
      <c r="M53" s="5">
        <v>44519</v>
      </c>
      <c r="N53" s="3">
        <v>180</v>
      </c>
      <c r="O53" s="3">
        <f t="shared" si="6"/>
        <v>154</v>
      </c>
      <c r="P53" s="3">
        <f t="shared" si="7"/>
        <v>27720</v>
      </c>
      <c r="Q53" s="3">
        <v>1741.06</v>
      </c>
      <c r="R53" s="3">
        <v>84</v>
      </c>
      <c r="S53" s="6">
        <f t="shared" si="8"/>
        <v>0.31961445130984439</v>
      </c>
      <c r="T53" s="3" t="s">
        <v>298</v>
      </c>
      <c r="U53" s="3">
        <v>99.9</v>
      </c>
      <c r="V53" s="3">
        <f t="shared" si="5"/>
        <v>173931.894</v>
      </c>
      <c r="W53" s="3" t="s">
        <v>298</v>
      </c>
      <c r="X53" s="93">
        <v>1566.954</v>
      </c>
      <c r="Y53" s="3">
        <v>80</v>
      </c>
      <c r="Z53" s="3">
        <v>0</v>
      </c>
      <c r="AA53" s="3">
        <v>0</v>
      </c>
      <c r="AB53" s="3">
        <v>0</v>
      </c>
      <c r="AC53" s="3">
        <v>80</v>
      </c>
      <c r="AD53" s="6">
        <f t="shared" si="9"/>
        <v>0.27395524397986659</v>
      </c>
      <c r="AE53" s="3">
        <v>139284.79999999999</v>
      </c>
      <c r="AF53" s="3" t="s">
        <v>97</v>
      </c>
      <c r="AG53" s="3" t="s">
        <v>93</v>
      </c>
      <c r="AH53" s="3"/>
    </row>
    <row r="54" spans="1:34" ht="23.25" customHeight="1" x14ac:dyDescent="0.25">
      <c r="A54" s="2">
        <v>50</v>
      </c>
      <c r="B54" s="3" t="s">
        <v>398</v>
      </c>
      <c r="C54" s="2" t="s">
        <v>37</v>
      </c>
      <c r="D54" s="3" t="s">
        <v>101</v>
      </c>
      <c r="E54" s="13" t="s">
        <v>73</v>
      </c>
      <c r="F54" s="11" t="s">
        <v>231</v>
      </c>
      <c r="G54" s="6">
        <v>6</v>
      </c>
      <c r="H54" s="6">
        <v>3.43</v>
      </c>
      <c r="I54" s="21">
        <v>0</v>
      </c>
      <c r="J54" s="6">
        <f t="shared" si="4"/>
        <v>3.43</v>
      </c>
      <c r="K54" s="3">
        <v>11</v>
      </c>
      <c r="L54" s="14">
        <v>44376</v>
      </c>
      <c r="M54" s="5">
        <v>44519</v>
      </c>
      <c r="N54" s="3">
        <v>180</v>
      </c>
      <c r="O54" s="3">
        <f t="shared" si="6"/>
        <v>143</v>
      </c>
      <c r="P54" s="3">
        <f t="shared" si="7"/>
        <v>25740</v>
      </c>
      <c r="Q54" s="3">
        <v>775.77</v>
      </c>
      <c r="R54" s="3">
        <v>81</v>
      </c>
      <c r="S54" s="6">
        <f t="shared" si="8"/>
        <v>0.1373255614826851</v>
      </c>
      <c r="T54" s="3" t="s">
        <v>298</v>
      </c>
      <c r="U54" s="3">
        <v>99.9</v>
      </c>
      <c r="V54" s="3">
        <f t="shared" si="5"/>
        <v>77499.42300000001</v>
      </c>
      <c r="W54" s="3" t="s">
        <v>298</v>
      </c>
      <c r="X54" s="93">
        <v>674.9199000000001</v>
      </c>
      <c r="Y54" s="3">
        <v>80</v>
      </c>
      <c r="Z54" s="3">
        <v>0</v>
      </c>
      <c r="AA54" s="3">
        <v>0</v>
      </c>
      <c r="AB54" s="3">
        <v>0</v>
      </c>
      <c r="AC54" s="3">
        <v>80</v>
      </c>
      <c r="AD54" s="6">
        <f t="shared" si="9"/>
        <v>0.11799826023697388</v>
      </c>
      <c r="AE54" s="3">
        <v>62061.599999999999</v>
      </c>
      <c r="AF54" s="3" t="s">
        <v>97</v>
      </c>
      <c r="AG54" s="3" t="s">
        <v>93</v>
      </c>
      <c r="AH54" s="3"/>
    </row>
    <row r="55" spans="1:34" ht="23.25" customHeight="1" x14ac:dyDescent="0.25">
      <c r="A55" s="2">
        <v>51</v>
      </c>
      <c r="B55" s="3" t="s">
        <v>398</v>
      </c>
      <c r="C55" s="2" t="s">
        <v>37</v>
      </c>
      <c r="D55" s="3" t="s">
        <v>101</v>
      </c>
      <c r="E55" s="13" t="s">
        <v>74</v>
      </c>
      <c r="F55" s="11" t="s">
        <v>232</v>
      </c>
      <c r="G55" s="6">
        <v>10.5</v>
      </c>
      <c r="H55" s="6">
        <v>9.67</v>
      </c>
      <c r="I55" s="21">
        <v>0</v>
      </c>
      <c r="J55" s="6">
        <f t="shared" si="4"/>
        <v>9.67</v>
      </c>
      <c r="K55" s="3">
        <v>35</v>
      </c>
      <c r="L55" s="14">
        <v>44362</v>
      </c>
      <c r="M55" s="5">
        <v>44519</v>
      </c>
      <c r="N55" s="3">
        <v>180</v>
      </c>
      <c r="O55" s="3">
        <f t="shared" si="6"/>
        <v>157</v>
      </c>
      <c r="P55" s="3">
        <f t="shared" si="7"/>
        <v>28260</v>
      </c>
      <c r="Q55" s="3">
        <v>2430.23</v>
      </c>
      <c r="R55" s="3">
        <v>80</v>
      </c>
      <c r="S55" s="6">
        <f t="shared" si="8"/>
        <v>0.42488436327881429</v>
      </c>
      <c r="T55" s="3" t="s">
        <v>298</v>
      </c>
      <c r="U55" s="3">
        <v>99.9</v>
      </c>
      <c r="V55" s="3">
        <f t="shared" si="5"/>
        <v>242779.97700000001</v>
      </c>
      <c r="W55" s="3" t="s">
        <v>298</v>
      </c>
      <c r="X55" s="93">
        <v>1871.2771</v>
      </c>
      <c r="Y55" s="3">
        <v>80</v>
      </c>
      <c r="Z55" s="3">
        <v>-2.4</v>
      </c>
      <c r="AA55" s="3">
        <v>0</v>
      </c>
      <c r="AB55" s="3">
        <v>0</v>
      </c>
      <c r="AC55" s="3">
        <v>77.599999999999994</v>
      </c>
      <c r="AD55" s="6">
        <f t="shared" si="9"/>
        <v>0.31734613093294639</v>
      </c>
      <c r="AE55" s="3">
        <v>188585.848</v>
      </c>
      <c r="AF55" s="3" t="s">
        <v>97</v>
      </c>
      <c r="AG55" s="3" t="s">
        <v>93</v>
      </c>
      <c r="AH55" s="3"/>
    </row>
    <row r="56" spans="1:34" ht="23.25" customHeight="1" x14ac:dyDescent="0.25">
      <c r="A56" s="2">
        <v>52</v>
      </c>
      <c r="B56" s="3" t="s">
        <v>398</v>
      </c>
      <c r="C56" s="2" t="s">
        <v>37</v>
      </c>
      <c r="D56" s="3" t="s">
        <v>101</v>
      </c>
      <c r="E56" s="13" t="s">
        <v>85</v>
      </c>
      <c r="F56" s="11" t="s">
        <v>233</v>
      </c>
      <c r="G56" s="6">
        <v>33</v>
      </c>
      <c r="H56" s="6">
        <v>12.11</v>
      </c>
      <c r="I56" s="21">
        <v>0</v>
      </c>
      <c r="J56" s="6">
        <f t="shared" si="4"/>
        <v>12.11</v>
      </c>
      <c r="K56" s="3">
        <v>16</v>
      </c>
      <c r="L56" s="14">
        <v>44382</v>
      </c>
      <c r="M56" s="5">
        <v>44519</v>
      </c>
      <c r="N56" s="3">
        <v>180</v>
      </c>
      <c r="O56" s="3">
        <f t="shared" si="6"/>
        <v>137</v>
      </c>
      <c r="P56" s="3">
        <f t="shared" si="7"/>
        <v>24660</v>
      </c>
      <c r="Q56" s="3">
        <v>1108.32</v>
      </c>
      <c r="R56" s="3">
        <v>82</v>
      </c>
      <c r="S56" s="6">
        <f t="shared" si="8"/>
        <v>0.19861516541516844</v>
      </c>
      <c r="T56" s="3" t="s">
        <v>298</v>
      </c>
      <c r="U56" s="3">
        <v>99.9</v>
      </c>
      <c r="V56" s="3">
        <f t="shared" si="5"/>
        <v>110721.16800000001</v>
      </c>
      <c r="W56" s="3" t="s">
        <v>298</v>
      </c>
      <c r="X56" s="93">
        <v>1041.8208</v>
      </c>
      <c r="Y56" s="3">
        <v>80</v>
      </c>
      <c r="Z56" s="3">
        <v>3.2</v>
      </c>
      <c r="AA56" s="3">
        <v>0</v>
      </c>
      <c r="AB56" s="3">
        <v>0</v>
      </c>
      <c r="AC56" s="3">
        <v>83.2</v>
      </c>
      <c r="AD56" s="6">
        <f t="shared" si="9"/>
        <v>0.18943042508279873</v>
      </c>
      <c r="AE56" s="3">
        <v>92212.224000000002</v>
      </c>
      <c r="AF56" s="3" t="s">
        <v>97</v>
      </c>
      <c r="AG56" s="3" t="s">
        <v>93</v>
      </c>
      <c r="AH56" s="3"/>
    </row>
    <row r="57" spans="1:34" ht="23.25" customHeight="1" x14ac:dyDescent="0.25">
      <c r="A57" s="2">
        <v>53</v>
      </c>
      <c r="B57" s="3" t="s">
        <v>398</v>
      </c>
      <c r="C57" s="2" t="s">
        <v>37</v>
      </c>
      <c r="D57" s="3" t="s">
        <v>101</v>
      </c>
      <c r="E57" s="13" t="s">
        <v>86</v>
      </c>
      <c r="F57" s="11" t="s">
        <v>234</v>
      </c>
      <c r="G57" s="6">
        <v>4.5</v>
      </c>
      <c r="H57" s="6">
        <v>7.11</v>
      </c>
      <c r="I57" s="21">
        <v>0</v>
      </c>
      <c r="J57" s="6">
        <f t="shared" si="4"/>
        <v>7.11</v>
      </c>
      <c r="K57" s="3">
        <v>22</v>
      </c>
      <c r="L57" s="14">
        <v>44373</v>
      </c>
      <c r="M57" s="5">
        <v>44519</v>
      </c>
      <c r="N57" s="3">
        <v>180</v>
      </c>
      <c r="O57" s="3">
        <f t="shared" si="6"/>
        <v>146</v>
      </c>
      <c r="P57" s="3">
        <f t="shared" si="7"/>
        <v>26280</v>
      </c>
      <c r="Q57" s="3">
        <v>1555.89</v>
      </c>
      <c r="R57" s="3">
        <v>81</v>
      </c>
      <c r="S57" s="6">
        <f t="shared" si="8"/>
        <v>0.27542115299031278</v>
      </c>
      <c r="T57" s="3" t="s">
        <v>298</v>
      </c>
      <c r="U57" s="3">
        <v>99.9</v>
      </c>
      <c r="V57" s="3">
        <f t="shared" si="5"/>
        <v>155433.41100000002</v>
      </c>
      <c r="W57" s="3" t="s">
        <v>298</v>
      </c>
      <c r="X57" s="93">
        <v>1306.9476000000002</v>
      </c>
      <c r="Y57" s="3">
        <v>80</v>
      </c>
      <c r="Z57" s="3">
        <v>0</v>
      </c>
      <c r="AA57" s="3">
        <v>0</v>
      </c>
      <c r="AB57" s="3">
        <v>0</v>
      </c>
      <c r="AC57" s="3">
        <v>80</v>
      </c>
      <c r="AD57" s="6">
        <f t="shared" si="9"/>
        <v>0.22849754914751877</v>
      </c>
      <c r="AE57" s="3">
        <v>124471.20000000001</v>
      </c>
      <c r="AF57" s="3" t="s">
        <v>97</v>
      </c>
      <c r="AG57" s="3" t="s">
        <v>93</v>
      </c>
      <c r="AH57" s="3"/>
    </row>
    <row r="58" spans="1:34" ht="23.25" customHeight="1" x14ac:dyDescent="0.25">
      <c r="A58" s="2">
        <v>54</v>
      </c>
      <c r="B58" s="3" t="s">
        <v>398</v>
      </c>
      <c r="C58" s="2" t="s">
        <v>37</v>
      </c>
      <c r="D58" s="3" t="s">
        <v>101</v>
      </c>
      <c r="E58" s="13" t="s">
        <v>75</v>
      </c>
      <c r="F58" s="11" t="s">
        <v>235</v>
      </c>
      <c r="G58" s="6">
        <v>9</v>
      </c>
      <c r="H58" s="6">
        <v>12.72</v>
      </c>
      <c r="I58" s="21">
        <v>0</v>
      </c>
      <c r="J58" s="6">
        <f t="shared" si="4"/>
        <v>12.72</v>
      </c>
      <c r="K58" s="3">
        <v>70</v>
      </c>
      <c r="L58" s="14">
        <v>44372</v>
      </c>
      <c r="M58" s="5">
        <v>44519</v>
      </c>
      <c r="N58" s="3">
        <v>180</v>
      </c>
      <c r="O58" s="3">
        <f t="shared" si="6"/>
        <v>147</v>
      </c>
      <c r="P58" s="3">
        <f t="shared" si="7"/>
        <v>26460</v>
      </c>
      <c r="Q58" s="3">
        <v>4885.17</v>
      </c>
      <c r="R58" s="3">
        <v>85</v>
      </c>
      <c r="S58" s="6">
        <f t="shared" si="8"/>
        <v>0.90746940269797016</v>
      </c>
      <c r="T58" s="3" t="s">
        <v>298</v>
      </c>
      <c r="U58" s="3">
        <v>99.9</v>
      </c>
      <c r="V58" s="3">
        <f t="shared" si="5"/>
        <v>488028.48300000001</v>
      </c>
      <c r="W58" s="3" t="s">
        <v>298</v>
      </c>
      <c r="X58" s="93">
        <v>4103.5428000000002</v>
      </c>
      <c r="Y58" s="3">
        <v>80</v>
      </c>
      <c r="Z58" s="3">
        <v>0</v>
      </c>
      <c r="AA58" s="3">
        <v>2</v>
      </c>
      <c r="AB58" s="3">
        <v>0</v>
      </c>
      <c r="AC58" s="3">
        <v>82</v>
      </c>
      <c r="AD58" s="6">
        <f t="shared" si="9"/>
        <v>0.73537049950395506</v>
      </c>
      <c r="AE58" s="3">
        <v>400583.94</v>
      </c>
      <c r="AF58" s="3" t="s">
        <v>97</v>
      </c>
      <c r="AG58" s="3" t="s">
        <v>93</v>
      </c>
      <c r="AH58" s="3"/>
    </row>
    <row r="59" spans="1:34" ht="23.25" customHeight="1" x14ac:dyDescent="0.25">
      <c r="A59" s="2">
        <v>55</v>
      </c>
      <c r="B59" s="3" t="s">
        <v>398</v>
      </c>
      <c r="C59" s="2" t="s">
        <v>37</v>
      </c>
      <c r="D59" s="3" t="s">
        <v>101</v>
      </c>
      <c r="E59" s="13" t="s">
        <v>76</v>
      </c>
      <c r="F59" s="11" t="s">
        <v>236</v>
      </c>
      <c r="G59" s="6">
        <v>3</v>
      </c>
      <c r="H59" s="6">
        <v>3.13</v>
      </c>
      <c r="I59" s="21">
        <v>0</v>
      </c>
      <c r="J59" s="6">
        <f t="shared" si="4"/>
        <v>3.13</v>
      </c>
      <c r="K59" s="3">
        <v>15</v>
      </c>
      <c r="L59" s="14">
        <v>44362</v>
      </c>
      <c r="M59" s="5">
        <v>44519</v>
      </c>
      <c r="N59" s="3">
        <v>180</v>
      </c>
      <c r="O59" s="3">
        <f t="shared" si="6"/>
        <v>157</v>
      </c>
      <c r="P59" s="3">
        <f t="shared" si="7"/>
        <v>28260</v>
      </c>
      <c r="Q59" s="3">
        <v>1014.97</v>
      </c>
      <c r="R59" s="3">
        <v>80</v>
      </c>
      <c r="S59" s="6">
        <f t="shared" si="8"/>
        <v>0.1774502340095786</v>
      </c>
      <c r="T59" s="3" t="s">
        <v>298</v>
      </c>
      <c r="U59" s="3">
        <v>99.9</v>
      </c>
      <c r="V59" s="3">
        <f t="shared" si="5"/>
        <v>101395.50300000001</v>
      </c>
      <c r="W59" s="3" t="s">
        <v>298</v>
      </c>
      <c r="X59" s="93">
        <v>740.92809999999997</v>
      </c>
      <c r="Y59" s="3">
        <v>80</v>
      </c>
      <c r="Z59" s="3">
        <v>-4</v>
      </c>
      <c r="AA59" s="3">
        <v>0</v>
      </c>
      <c r="AB59" s="3">
        <v>0</v>
      </c>
      <c r="AC59" s="3">
        <v>76</v>
      </c>
      <c r="AD59" s="6">
        <f t="shared" si="9"/>
        <v>0.12306173728564274</v>
      </c>
      <c r="AE59" s="3">
        <v>77137.72</v>
      </c>
      <c r="AF59" s="3" t="s">
        <v>97</v>
      </c>
      <c r="AG59" s="3" t="s">
        <v>93</v>
      </c>
      <c r="AH59" s="3"/>
    </row>
    <row r="60" spans="1:34" ht="23.25" customHeight="1" x14ac:dyDescent="0.25">
      <c r="A60" s="2">
        <v>56</v>
      </c>
      <c r="B60" s="3" t="s">
        <v>398</v>
      </c>
      <c r="C60" s="2" t="s">
        <v>37</v>
      </c>
      <c r="D60" s="3" t="s">
        <v>101</v>
      </c>
      <c r="E60" s="13" t="s">
        <v>77</v>
      </c>
      <c r="F60" s="11" t="s">
        <v>237</v>
      </c>
      <c r="G60" s="6">
        <v>1.5</v>
      </c>
      <c r="H60" s="6">
        <v>2.2599999999999998</v>
      </c>
      <c r="I60" s="21">
        <v>0</v>
      </c>
      <c r="J60" s="6">
        <f t="shared" si="4"/>
        <v>2.2599999999999998</v>
      </c>
      <c r="K60" s="3">
        <v>14</v>
      </c>
      <c r="L60" s="14">
        <v>44365</v>
      </c>
      <c r="M60" s="5">
        <v>44519</v>
      </c>
      <c r="N60" s="3">
        <v>180</v>
      </c>
      <c r="O60" s="3">
        <f t="shared" si="6"/>
        <v>154</v>
      </c>
      <c r="P60" s="3">
        <f t="shared" si="7"/>
        <v>27720</v>
      </c>
      <c r="Q60" s="3">
        <v>980.2</v>
      </c>
      <c r="R60" s="3">
        <v>81</v>
      </c>
      <c r="S60" s="6">
        <f t="shared" si="8"/>
        <v>0.17351343228705407</v>
      </c>
      <c r="T60" s="3" t="s">
        <v>298</v>
      </c>
      <c r="U60" s="3">
        <v>99.9</v>
      </c>
      <c r="V60" s="3">
        <f t="shared" si="5"/>
        <v>97921.98000000001</v>
      </c>
      <c r="W60" s="3" t="s">
        <v>298</v>
      </c>
      <c r="X60" s="93">
        <v>901.78400000000011</v>
      </c>
      <c r="Y60" s="3">
        <v>80</v>
      </c>
      <c r="Z60" s="3">
        <v>1.6</v>
      </c>
      <c r="AA60" s="3">
        <v>0</v>
      </c>
      <c r="AB60" s="3">
        <v>0</v>
      </c>
      <c r="AC60" s="3">
        <v>81.599999999999994</v>
      </c>
      <c r="AD60" s="6">
        <f t="shared" si="9"/>
        <v>0.16081481961300895</v>
      </c>
      <c r="AE60" s="3">
        <v>79984.319999999992</v>
      </c>
      <c r="AF60" s="3" t="s">
        <v>97</v>
      </c>
      <c r="AG60" s="3" t="s">
        <v>93</v>
      </c>
      <c r="AH60" s="3"/>
    </row>
    <row r="61" spans="1:34" ht="23.25" customHeight="1" x14ac:dyDescent="0.25">
      <c r="A61" s="2">
        <v>57</v>
      </c>
      <c r="B61" s="3" t="s">
        <v>398</v>
      </c>
      <c r="C61" s="2" t="s">
        <v>37</v>
      </c>
      <c r="D61" s="3" t="s">
        <v>101</v>
      </c>
      <c r="E61" s="13" t="s">
        <v>87</v>
      </c>
      <c r="F61" s="11" t="s">
        <v>238</v>
      </c>
      <c r="G61" s="6">
        <v>3.5</v>
      </c>
      <c r="H61" s="6">
        <v>2.57</v>
      </c>
      <c r="I61" s="21">
        <v>0</v>
      </c>
      <c r="J61" s="6">
        <f t="shared" si="4"/>
        <v>2.57</v>
      </c>
      <c r="K61" s="3">
        <v>16</v>
      </c>
      <c r="L61" s="14">
        <v>44375</v>
      </c>
      <c r="M61" s="5">
        <v>44519</v>
      </c>
      <c r="N61" s="3">
        <v>180</v>
      </c>
      <c r="O61" s="3">
        <f t="shared" si="6"/>
        <v>144</v>
      </c>
      <c r="P61" s="3">
        <f t="shared" si="7"/>
        <v>25920</v>
      </c>
      <c r="Q61" s="3">
        <v>1096.8599999999999</v>
      </c>
      <c r="R61" s="3">
        <v>86</v>
      </c>
      <c r="S61" s="6">
        <f t="shared" si="8"/>
        <v>0.20614985512027678</v>
      </c>
      <c r="T61" s="3" t="s">
        <v>298</v>
      </c>
      <c r="U61" s="3">
        <v>99.9</v>
      </c>
      <c r="V61" s="3">
        <f t="shared" si="5"/>
        <v>109576.314</v>
      </c>
      <c r="W61" s="3" t="s">
        <v>298</v>
      </c>
      <c r="X61" s="93">
        <v>987.17399999999998</v>
      </c>
      <c r="Y61" s="3">
        <v>80</v>
      </c>
      <c r="Z61" s="3">
        <v>0</v>
      </c>
      <c r="AA61" s="3">
        <v>2</v>
      </c>
      <c r="AB61" s="3">
        <v>0</v>
      </c>
      <c r="AC61" s="3">
        <v>82</v>
      </c>
      <c r="AD61" s="6">
        <f t="shared" si="9"/>
        <v>0.17690534078926076</v>
      </c>
      <c r="AE61" s="3">
        <v>89942.51999999999</v>
      </c>
      <c r="AF61" s="3" t="s">
        <v>97</v>
      </c>
      <c r="AG61" s="3" t="s">
        <v>93</v>
      </c>
      <c r="AH61" s="3"/>
    </row>
    <row r="62" spans="1:34" ht="23.25" customHeight="1" x14ac:dyDescent="0.25">
      <c r="A62" s="2">
        <v>58</v>
      </c>
      <c r="B62" s="3" t="s">
        <v>398</v>
      </c>
      <c r="C62" s="2" t="s">
        <v>37</v>
      </c>
      <c r="D62" s="3" t="s">
        <v>101</v>
      </c>
      <c r="E62" s="13" t="s">
        <v>78</v>
      </c>
      <c r="F62" s="11" t="s">
        <v>239</v>
      </c>
      <c r="G62" s="6">
        <v>8</v>
      </c>
      <c r="H62" s="6">
        <v>9.0399999999999991</v>
      </c>
      <c r="I62" s="21">
        <v>0</v>
      </c>
      <c r="J62" s="6">
        <f t="shared" si="4"/>
        <v>9.0399999999999991</v>
      </c>
      <c r="K62" s="3">
        <v>16</v>
      </c>
      <c r="L62" s="14">
        <v>44375</v>
      </c>
      <c r="M62" s="5">
        <v>44519</v>
      </c>
      <c r="N62" s="3">
        <v>180</v>
      </c>
      <c r="O62" s="3">
        <f t="shared" si="6"/>
        <v>144</v>
      </c>
      <c r="P62" s="3">
        <f t="shared" si="7"/>
        <v>25920</v>
      </c>
      <c r="Q62" s="3">
        <v>1104.02</v>
      </c>
      <c r="R62" s="3">
        <v>80</v>
      </c>
      <c r="S62" s="6">
        <f t="shared" si="8"/>
        <v>0.19301911125575627</v>
      </c>
      <c r="T62" s="3" t="s">
        <v>298</v>
      </c>
      <c r="U62" s="3">
        <v>99.9</v>
      </c>
      <c r="V62" s="3">
        <f t="shared" si="5"/>
        <v>110291.598</v>
      </c>
      <c r="W62" s="3" t="s">
        <v>298</v>
      </c>
      <c r="X62" s="93">
        <v>993.61800000000005</v>
      </c>
      <c r="Y62" s="3">
        <v>80</v>
      </c>
      <c r="Z62" s="3">
        <v>0</v>
      </c>
      <c r="AA62" s="3">
        <v>0</v>
      </c>
      <c r="AB62" s="3">
        <v>0</v>
      </c>
      <c r="AC62" s="3">
        <v>80</v>
      </c>
      <c r="AD62" s="6">
        <f t="shared" si="9"/>
        <v>0.17371720013018063</v>
      </c>
      <c r="AE62" s="3">
        <v>88321.600000000006</v>
      </c>
      <c r="AF62" s="3" t="s">
        <v>97</v>
      </c>
      <c r="AG62" s="3" t="s">
        <v>93</v>
      </c>
      <c r="AH62" s="3"/>
    </row>
    <row r="63" spans="1:34" ht="23.25" customHeight="1" x14ac:dyDescent="0.25">
      <c r="A63" s="2">
        <v>59</v>
      </c>
      <c r="B63" s="3" t="s">
        <v>398</v>
      </c>
      <c r="C63" s="2" t="s">
        <v>37</v>
      </c>
      <c r="D63" s="3" t="s">
        <v>101</v>
      </c>
      <c r="E63" s="13" t="s">
        <v>88</v>
      </c>
      <c r="F63" s="11" t="s">
        <v>240</v>
      </c>
      <c r="G63" s="6">
        <v>10</v>
      </c>
      <c r="H63" s="6">
        <v>6.98</v>
      </c>
      <c r="I63" s="21">
        <v>0</v>
      </c>
      <c r="J63" s="6">
        <f t="shared" si="4"/>
        <v>6.98</v>
      </c>
      <c r="K63" s="3">
        <v>25</v>
      </c>
      <c r="L63" s="14">
        <v>44376</v>
      </c>
      <c r="M63" s="5">
        <v>44519</v>
      </c>
      <c r="N63" s="3">
        <v>180</v>
      </c>
      <c r="O63" s="3">
        <f t="shared" si="6"/>
        <v>143</v>
      </c>
      <c r="P63" s="3">
        <f t="shared" si="7"/>
        <v>25740</v>
      </c>
      <c r="Q63" s="3">
        <v>1755.23</v>
      </c>
      <c r="R63" s="3">
        <v>84</v>
      </c>
      <c r="S63" s="6">
        <f t="shared" si="8"/>
        <v>0.32221570386579335</v>
      </c>
      <c r="T63" s="3" t="s">
        <v>298</v>
      </c>
      <c r="U63" s="3">
        <v>99.9</v>
      </c>
      <c r="V63" s="3">
        <f t="shared" si="5"/>
        <v>175347.47700000001</v>
      </c>
      <c r="W63" s="3" t="s">
        <v>298</v>
      </c>
      <c r="X63" s="93">
        <v>1649.9161999999999</v>
      </c>
      <c r="Y63" s="3">
        <v>80</v>
      </c>
      <c r="Z63" s="3">
        <v>3.2</v>
      </c>
      <c r="AA63" s="3">
        <v>0</v>
      </c>
      <c r="AB63" s="3">
        <v>0</v>
      </c>
      <c r="AC63" s="3">
        <v>83.2</v>
      </c>
      <c r="AD63" s="6">
        <f t="shared" si="9"/>
        <v>0.29999816390399953</v>
      </c>
      <c r="AE63" s="3">
        <v>146035.136</v>
      </c>
      <c r="AF63" s="3" t="s">
        <v>97</v>
      </c>
      <c r="AG63" s="3" t="s">
        <v>93</v>
      </c>
      <c r="AH63" s="3"/>
    </row>
    <row r="64" spans="1:34" ht="23.25" customHeight="1" x14ac:dyDescent="0.25">
      <c r="A64" s="2">
        <v>60</v>
      </c>
      <c r="B64" s="3" t="s">
        <v>398</v>
      </c>
      <c r="C64" s="2" t="s">
        <v>37</v>
      </c>
      <c r="D64" s="3" t="s">
        <v>101</v>
      </c>
      <c r="E64" s="13" t="s">
        <v>89</v>
      </c>
      <c r="F64" s="11" t="s">
        <v>241</v>
      </c>
      <c r="G64" s="6">
        <v>8</v>
      </c>
      <c r="H64" s="6">
        <v>6.32</v>
      </c>
      <c r="I64" s="21">
        <v>0</v>
      </c>
      <c r="J64" s="6">
        <f t="shared" si="4"/>
        <v>6.32</v>
      </c>
      <c r="K64" s="3">
        <v>28</v>
      </c>
      <c r="L64" s="14">
        <v>44368</v>
      </c>
      <c r="M64" s="5">
        <v>44519</v>
      </c>
      <c r="N64" s="3">
        <v>180</v>
      </c>
      <c r="O64" s="3">
        <f t="shared" si="6"/>
        <v>151</v>
      </c>
      <c r="P64" s="3">
        <f t="shared" si="7"/>
        <v>27180</v>
      </c>
      <c r="Q64" s="3">
        <v>1976.47</v>
      </c>
      <c r="R64" s="3">
        <v>82</v>
      </c>
      <c r="S64" s="6">
        <f t="shared" si="8"/>
        <v>0.35419095206088314</v>
      </c>
      <c r="T64" s="3" t="s">
        <v>298</v>
      </c>
      <c r="U64" s="3">
        <v>99.9</v>
      </c>
      <c r="V64" s="3">
        <f t="shared" si="5"/>
        <v>197449.353</v>
      </c>
      <c r="W64" s="3" t="s">
        <v>298</v>
      </c>
      <c r="X64" s="93">
        <v>1857.8817999999999</v>
      </c>
      <c r="Y64" s="3">
        <v>80</v>
      </c>
      <c r="Z64" s="3">
        <v>3.2</v>
      </c>
      <c r="AA64" s="3">
        <v>0</v>
      </c>
      <c r="AB64" s="3">
        <v>0</v>
      </c>
      <c r="AC64" s="3">
        <v>83.2</v>
      </c>
      <c r="AD64" s="6">
        <f t="shared" si="9"/>
        <v>0.3378117802289945</v>
      </c>
      <c r="AE64" s="3">
        <v>164442.304</v>
      </c>
      <c r="AF64" s="3" t="s">
        <v>97</v>
      </c>
      <c r="AG64" s="3" t="s">
        <v>93</v>
      </c>
      <c r="AH64" s="3"/>
    </row>
    <row r="65" spans="1:34" ht="23.25" customHeight="1" x14ac:dyDescent="0.25">
      <c r="A65" s="2">
        <v>61</v>
      </c>
      <c r="B65" s="3" t="s">
        <v>398</v>
      </c>
      <c r="C65" s="2" t="s">
        <v>37</v>
      </c>
      <c r="D65" s="3" t="s">
        <v>101</v>
      </c>
      <c r="E65" s="7" t="s">
        <v>79</v>
      </c>
      <c r="F65" s="11" t="s">
        <v>242</v>
      </c>
      <c r="G65" s="6">
        <v>9.5</v>
      </c>
      <c r="H65" s="6">
        <v>11.05</v>
      </c>
      <c r="I65" s="21">
        <v>0</v>
      </c>
      <c r="J65" s="6">
        <f t="shared" si="4"/>
        <v>11.05</v>
      </c>
      <c r="K65" s="3">
        <v>52</v>
      </c>
      <c r="L65" s="14">
        <v>44352</v>
      </c>
      <c r="M65" s="5">
        <v>44519</v>
      </c>
      <c r="N65" s="3">
        <v>180</v>
      </c>
      <c r="O65" s="3">
        <f t="shared" si="6"/>
        <v>167</v>
      </c>
      <c r="P65" s="3">
        <f t="shared" si="7"/>
        <v>30060</v>
      </c>
      <c r="Q65" s="3">
        <v>3623.06</v>
      </c>
      <c r="R65" s="3">
        <v>83</v>
      </c>
      <c r="S65" s="6">
        <f t="shared" si="8"/>
        <v>0.6571840315594516</v>
      </c>
      <c r="T65" s="3" t="s">
        <v>298</v>
      </c>
      <c r="U65" s="3">
        <v>99.9</v>
      </c>
      <c r="V65" s="3">
        <f t="shared" si="5"/>
        <v>361943.69400000002</v>
      </c>
      <c r="W65" s="3" t="s">
        <v>298</v>
      </c>
      <c r="X65" s="93">
        <v>3333.2152000000001</v>
      </c>
      <c r="Y65" s="3">
        <v>80</v>
      </c>
      <c r="Z65" s="3">
        <v>1.6</v>
      </c>
      <c r="AA65" s="3">
        <v>0</v>
      </c>
      <c r="AB65" s="3">
        <v>0</v>
      </c>
      <c r="AC65" s="3">
        <v>81.599999999999994</v>
      </c>
      <c r="AD65" s="6">
        <f t="shared" si="9"/>
        <v>0.59441107972567653</v>
      </c>
      <c r="AE65" s="3">
        <v>295641.696</v>
      </c>
      <c r="AF65" s="3" t="s">
        <v>97</v>
      </c>
      <c r="AG65" s="3" t="s">
        <v>93</v>
      </c>
      <c r="AH65" s="3"/>
    </row>
    <row r="66" spans="1:34" ht="23.25" customHeight="1" x14ac:dyDescent="0.25">
      <c r="A66" s="2">
        <v>62</v>
      </c>
      <c r="B66" s="3" t="s">
        <v>398</v>
      </c>
      <c r="C66" s="2" t="s">
        <v>37</v>
      </c>
      <c r="D66" s="3" t="s">
        <v>101</v>
      </c>
      <c r="E66" s="13" t="s">
        <v>90</v>
      </c>
      <c r="F66" s="11" t="s">
        <v>243</v>
      </c>
      <c r="G66" s="6">
        <v>3.5</v>
      </c>
      <c r="H66" s="6">
        <v>1.1499999999999999</v>
      </c>
      <c r="I66" s="21">
        <v>0</v>
      </c>
      <c r="J66" s="6">
        <f t="shared" si="4"/>
        <v>1.1499999999999999</v>
      </c>
      <c r="K66" s="3">
        <v>6</v>
      </c>
      <c r="L66" s="14">
        <v>44372</v>
      </c>
      <c r="M66" s="5">
        <v>44519</v>
      </c>
      <c r="N66" s="3">
        <v>180</v>
      </c>
      <c r="O66" s="3">
        <f t="shared" si="6"/>
        <v>147</v>
      </c>
      <c r="P66" s="3">
        <f t="shared" si="7"/>
        <v>26460</v>
      </c>
      <c r="Q66" s="3">
        <v>408.83</v>
      </c>
      <c r="R66" s="3">
        <v>85</v>
      </c>
      <c r="S66" s="6">
        <f t="shared" si="8"/>
        <v>7.5944279504093229E-2</v>
      </c>
      <c r="T66" s="3" t="s">
        <v>298</v>
      </c>
      <c r="U66" s="3">
        <v>99.9</v>
      </c>
      <c r="V66" s="3">
        <f t="shared" si="5"/>
        <v>40842.116999999998</v>
      </c>
      <c r="W66" s="3" t="s">
        <v>298</v>
      </c>
      <c r="X66" s="93">
        <v>384.30019999999996</v>
      </c>
      <c r="Y66" s="3">
        <v>80</v>
      </c>
      <c r="Z66" s="3">
        <v>3.2</v>
      </c>
      <c r="AA66" s="3">
        <v>2</v>
      </c>
      <c r="AB66" s="3">
        <v>0</v>
      </c>
      <c r="AC66" s="3">
        <v>85.2</v>
      </c>
      <c r="AD66" s="6">
        <f t="shared" si="9"/>
        <v>7.1555593610868454E-2</v>
      </c>
      <c r="AE66" s="3">
        <v>34832.315999999999</v>
      </c>
      <c r="AF66" s="3" t="s">
        <v>97</v>
      </c>
      <c r="AG66" s="3" t="s">
        <v>93</v>
      </c>
      <c r="AH66" s="3"/>
    </row>
    <row r="67" spans="1:34" ht="23.25" customHeight="1" x14ac:dyDescent="0.25">
      <c r="A67" s="2">
        <v>63</v>
      </c>
      <c r="B67" s="3" t="s">
        <v>398</v>
      </c>
      <c r="C67" s="2" t="s">
        <v>37</v>
      </c>
      <c r="D67" s="3" t="s">
        <v>101</v>
      </c>
      <c r="E67" s="13" t="s">
        <v>80</v>
      </c>
      <c r="F67" s="11" t="s">
        <v>244</v>
      </c>
      <c r="G67" s="6">
        <v>3.5</v>
      </c>
      <c r="H67" s="6">
        <v>2.23</v>
      </c>
      <c r="I67" s="21">
        <v>0</v>
      </c>
      <c r="J67" s="6">
        <f t="shared" si="4"/>
        <v>2.23</v>
      </c>
      <c r="K67" s="3">
        <v>10</v>
      </c>
      <c r="L67" s="14">
        <v>44368</v>
      </c>
      <c r="M67" s="5">
        <v>44519</v>
      </c>
      <c r="N67" s="3">
        <v>180</v>
      </c>
      <c r="O67" s="3">
        <f t="shared" si="6"/>
        <v>151</v>
      </c>
      <c r="P67" s="3">
        <f t="shared" si="7"/>
        <v>27180</v>
      </c>
      <c r="Q67" s="3">
        <v>702.43</v>
      </c>
      <c r="R67" s="3">
        <v>86</v>
      </c>
      <c r="S67" s="6">
        <f t="shared" si="8"/>
        <v>0.13201852810033735</v>
      </c>
      <c r="T67" s="3" t="s">
        <v>298</v>
      </c>
      <c r="U67" s="3">
        <v>99.9</v>
      </c>
      <c r="V67" s="3">
        <f t="shared" si="5"/>
        <v>70172.756999999998</v>
      </c>
      <c r="W67" s="3" t="s">
        <v>298</v>
      </c>
      <c r="X67" s="93">
        <v>330.14209999999997</v>
      </c>
      <c r="Y67" s="3">
        <v>80</v>
      </c>
      <c r="Z67" s="3">
        <v>-4</v>
      </c>
      <c r="AA67" s="3">
        <v>2</v>
      </c>
      <c r="AB67" s="3">
        <v>0</v>
      </c>
      <c r="AC67" s="3">
        <v>78</v>
      </c>
      <c r="AD67" s="6">
        <f t="shared" si="9"/>
        <v>5.6276735350678682E-2</v>
      </c>
      <c r="AE67" s="3">
        <v>54789.539999999994</v>
      </c>
      <c r="AF67" s="3" t="s">
        <v>97</v>
      </c>
      <c r="AG67" s="3" t="s">
        <v>93</v>
      </c>
      <c r="AH67" s="3"/>
    </row>
    <row r="68" spans="1:34" ht="23.25" customHeight="1" x14ac:dyDescent="0.25">
      <c r="A68" s="2">
        <v>64</v>
      </c>
      <c r="B68" s="3" t="s">
        <v>398</v>
      </c>
      <c r="C68" s="2" t="s">
        <v>37</v>
      </c>
      <c r="D68" s="3" t="s">
        <v>101</v>
      </c>
      <c r="E68" s="13" t="s">
        <v>91</v>
      </c>
      <c r="F68" s="11" t="s">
        <v>245</v>
      </c>
      <c r="G68" s="6">
        <v>3.5</v>
      </c>
      <c r="H68" s="6">
        <v>2.86</v>
      </c>
      <c r="I68" s="21">
        <v>0</v>
      </c>
      <c r="J68" s="6">
        <f t="shared" si="4"/>
        <v>2.86</v>
      </c>
      <c r="K68" s="3">
        <v>14</v>
      </c>
      <c r="L68" s="14">
        <v>44375</v>
      </c>
      <c r="M68" s="5">
        <v>44519</v>
      </c>
      <c r="N68" s="3">
        <v>180</v>
      </c>
      <c r="O68" s="3">
        <f t="shared" si="6"/>
        <v>144</v>
      </c>
      <c r="P68" s="3">
        <f t="shared" si="7"/>
        <v>25920</v>
      </c>
      <c r="Q68" s="3">
        <v>977.65</v>
      </c>
      <c r="R68" s="3">
        <v>85</v>
      </c>
      <c r="S68" s="6">
        <f t="shared" si="8"/>
        <v>0.18160830872777622</v>
      </c>
      <c r="T68" s="3" t="s">
        <v>298</v>
      </c>
      <c r="U68" s="3">
        <v>99.9</v>
      </c>
      <c r="V68" s="3">
        <f t="shared" si="5"/>
        <v>97667.235000000001</v>
      </c>
      <c r="W68" s="3" t="s">
        <v>298</v>
      </c>
      <c r="X68" s="93">
        <v>918.99099999999987</v>
      </c>
      <c r="Y68" s="3">
        <v>80</v>
      </c>
      <c r="Z68" s="3">
        <v>3.2</v>
      </c>
      <c r="AA68" s="3">
        <v>2</v>
      </c>
      <c r="AB68" s="3">
        <v>0</v>
      </c>
      <c r="AC68" s="3">
        <v>85.2</v>
      </c>
      <c r="AD68" s="6">
        <f t="shared" si="9"/>
        <v>0.17111348505164869</v>
      </c>
      <c r="AE68" s="3">
        <v>83295.78</v>
      </c>
      <c r="AF68" s="3" t="s">
        <v>97</v>
      </c>
      <c r="AG68" s="3" t="s">
        <v>93</v>
      </c>
      <c r="AH68" s="3"/>
    </row>
    <row r="69" spans="1:34" ht="23.25" customHeight="1" x14ac:dyDescent="0.25">
      <c r="A69" s="2">
        <v>65</v>
      </c>
      <c r="B69" s="3" t="s">
        <v>398</v>
      </c>
      <c r="C69" s="2" t="s">
        <v>37</v>
      </c>
      <c r="D69" s="3" t="s">
        <v>101</v>
      </c>
      <c r="E69" s="13" t="s">
        <v>81</v>
      </c>
      <c r="F69" s="11" t="s">
        <v>247</v>
      </c>
      <c r="G69" s="6">
        <v>7</v>
      </c>
      <c r="H69" s="6">
        <v>6.81</v>
      </c>
      <c r="I69" s="21">
        <v>0</v>
      </c>
      <c r="J69" s="6">
        <f t="shared" si="4"/>
        <v>6.81</v>
      </c>
      <c r="K69" s="3">
        <v>24</v>
      </c>
      <c r="L69" s="14">
        <v>44372</v>
      </c>
      <c r="M69" s="5">
        <v>44519</v>
      </c>
      <c r="N69" s="3">
        <v>180</v>
      </c>
      <c r="O69" s="3">
        <f t="shared" ref="O69:O92" si="10">M69-L69</f>
        <v>147</v>
      </c>
      <c r="P69" s="3">
        <f t="shared" ref="P69:P100" si="11">N69*O69</f>
        <v>26460</v>
      </c>
      <c r="Q69" s="3">
        <v>1637.66</v>
      </c>
      <c r="R69" s="3">
        <v>88</v>
      </c>
      <c r="S69" s="6">
        <f t="shared" ref="S69:S100" si="12">R69*Q69/457579.56</f>
        <v>0.31494868345954968</v>
      </c>
      <c r="T69" s="3" t="s">
        <v>298</v>
      </c>
      <c r="U69" s="3">
        <v>99.9</v>
      </c>
      <c r="V69" s="3">
        <f t="shared" si="5"/>
        <v>163602.23400000003</v>
      </c>
      <c r="W69" s="3" t="s">
        <v>298</v>
      </c>
      <c r="X69" s="93">
        <v>1490.2706000000001</v>
      </c>
      <c r="Y69" s="3">
        <v>80</v>
      </c>
      <c r="Z69" s="3">
        <v>0.8</v>
      </c>
      <c r="AA69" s="3">
        <v>2</v>
      </c>
      <c r="AB69" s="3">
        <v>0</v>
      </c>
      <c r="AC69" s="3">
        <v>82.8</v>
      </c>
      <c r="AD69" s="6">
        <f t="shared" ref="AD69:AD100" si="13">AC69*X69/457579.56</f>
        <v>0.2696676522876153</v>
      </c>
      <c r="AE69" s="3">
        <v>135598.24799999999</v>
      </c>
      <c r="AF69" s="3" t="s">
        <v>97</v>
      </c>
      <c r="AG69" s="3" t="s">
        <v>93</v>
      </c>
      <c r="AH69" s="3"/>
    </row>
    <row r="70" spans="1:34" ht="23.25" customHeight="1" x14ac:dyDescent="0.25">
      <c r="A70" s="2">
        <v>66</v>
      </c>
      <c r="B70" s="3" t="s">
        <v>398</v>
      </c>
      <c r="C70" s="2" t="s">
        <v>37</v>
      </c>
      <c r="D70" s="3" t="s">
        <v>101</v>
      </c>
      <c r="E70" s="7" t="s">
        <v>169</v>
      </c>
      <c r="F70" s="11" t="s">
        <v>173</v>
      </c>
      <c r="G70" s="6">
        <v>3.5</v>
      </c>
      <c r="H70" s="6">
        <v>4</v>
      </c>
      <c r="I70" s="21">
        <v>0</v>
      </c>
      <c r="J70" s="6">
        <f t="shared" ref="J70:J133" si="14">H70-I70</f>
        <v>4</v>
      </c>
      <c r="K70" s="3">
        <v>17</v>
      </c>
      <c r="L70" s="14">
        <v>44377</v>
      </c>
      <c r="M70" s="5">
        <v>44545</v>
      </c>
      <c r="N70" s="3">
        <v>180</v>
      </c>
      <c r="O70" s="3">
        <f t="shared" si="10"/>
        <v>168</v>
      </c>
      <c r="P70" s="3">
        <f t="shared" si="11"/>
        <v>30240</v>
      </c>
      <c r="Q70" s="3">
        <v>1185.24</v>
      </c>
      <c r="R70" s="3">
        <v>89</v>
      </c>
      <c r="S70" s="6">
        <f t="shared" si="12"/>
        <v>0.23053118893684849</v>
      </c>
      <c r="T70" s="3" t="s">
        <v>298</v>
      </c>
      <c r="U70" s="3">
        <v>99.9</v>
      </c>
      <c r="V70" s="3">
        <f t="shared" ref="V70:V133" si="15">Q70*U70</f>
        <v>118405.47600000001</v>
      </c>
      <c r="W70" s="3" t="s">
        <v>298</v>
      </c>
      <c r="X70" s="93">
        <v>977.62627494349567</v>
      </c>
      <c r="Y70" s="3">
        <v>80</v>
      </c>
      <c r="Z70" s="3">
        <v>0</v>
      </c>
      <c r="AA70" s="3">
        <v>2</v>
      </c>
      <c r="AB70" s="3">
        <v>0</v>
      </c>
      <c r="AC70" s="3">
        <v>82</v>
      </c>
      <c r="AD70" s="6">
        <f t="shared" si="13"/>
        <v>0.17519435209336415</v>
      </c>
      <c r="AE70" s="3">
        <v>97189.680000000008</v>
      </c>
      <c r="AF70" s="3" t="s">
        <v>97</v>
      </c>
      <c r="AG70" s="3" t="s">
        <v>93</v>
      </c>
      <c r="AH70" s="3"/>
    </row>
    <row r="71" spans="1:34" ht="23.25" customHeight="1" x14ac:dyDescent="0.25">
      <c r="A71" s="2">
        <v>67</v>
      </c>
      <c r="B71" s="3" t="s">
        <v>398</v>
      </c>
      <c r="C71" s="2" t="s">
        <v>37</v>
      </c>
      <c r="D71" s="3" t="s">
        <v>101</v>
      </c>
      <c r="E71" s="7" t="s">
        <v>45</v>
      </c>
      <c r="F71" s="11" t="s">
        <v>174</v>
      </c>
      <c r="G71" s="6">
        <v>4.5</v>
      </c>
      <c r="H71" s="12">
        <v>2.81</v>
      </c>
      <c r="I71" s="21">
        <v>0</v>
      </c>
      <c r="J71" s="6">
        <f t="shared" si="14"/>
        <v>2.81</v>
      </c>
      <c r="K71" s="3">
        <v>8</v>
      </c>
      <c r="L71" s="15">
        <v>44377</v>
      </c>
      <c r="M71" s="5">
        <v>44545</v>
      </c>
      <c r="N71" s="3">
        <v>180</v>
      </c>
      <c r="O71" s="3">
        <f t="shared" si="10"/>
        <v>168</v>
      </c>
      <c r="P71" s="3">
        <f t="shared" si="11"/>
        <v>30240</v>
      </c>
      <c r="Q71" s="3">
        <v>561.82000000000005</v>
      </c>
      <c r="R71" s="3">
        <v>92</v>
      </c>
      <c r="S71" s="6">
        <f t="shared" si="12"/>
        <v>0.11295836728371346</v>
      </c>
      <c r="T71" s="3" t="s">
        <v>298</v>
      </c>
      <c r="U71" s="3">
        <v>99.9</v>
      </c>
      <c r="V71" s="3">
        <f t="shared" si="15"/>
        <v>56125.818000000007</v>
      </c>
      <c r="W71" s="3" t="s">
        <v>298</v>
      </c>
      <c r="X71" s="93">
        <v>471.13557202250007</v>
      </c>
      <c r="Y71" s="3">
        <v>80</v>
      </c>
      <c r="Z71" s="3">
        <v>0</v>
      </c>
      <c r="AA71" s="3">
        <v>2</v>
      </c>
      <c r="AB71" s="3">
        <v>0</v>
      </c>
      <c r="AC71" s="3">
        <v>82</v>
      </c>
      <c r="AD71" s="6">
        <f t="shared" si="13"/>
        <v>8.4429288987132645E-2</v>
      </c>
      <c r="AE71" s="3">
        <v>46069.240000000005</v>
      </c>
      <c r="AF71" s="3" t="s">
        <v>97</v>
      </c>
      <c r="AG71" s="3" t="s">
        <v>93</v>
      </c>
      <c r="AH71" s="3"/>
    </row>
    <row r="72" spans="1:34" ht="23.25" customHeight="1" x14ac:dyDescent="0.25">
      <c r="A72" s="2">
        <v>68</v>
      </c>
      <c r="B72" s="3" t="s">
        <v>398</v>
      </c>
      <c r="C72" s="2" t="s">
        <v>37</v>
      </c>
      <c r="D72" s="3" t="s">
        <v>101</v>
      </c>
      <c r="E72" s="7" t="s">
        <v>141</v>
      </c>
      <c r="F72" s="11" t="s">
        <v>175</v>
      </c>
      <c r="G72" s="6">
        <v>8</v>
      </c>
      <c r="H72" s="12">
        <v>6.23</v>
      </c>
      <c r="I72" s="21">
        <v>0</v>
      </c>
      <c r="J72" s="6">
        <f t="shared" si="14"/>
        <v>6.23</v>
      </c>
      <c r="K72" s="3">
        <v>14</v>
      </c>
      <c r="L72" s="15">
        <v>44377</v>
      </c>
      <c r="M72" s="5">
        <v>44545</v>
      </c>
      <c r="N72" s="3">
        <v>180</v>
      </c>
      <c r="O72" s="3">
        <f t="shared" si="10"/>
        <v>168</v>
      </c>
      <c r="P72" s="3">
        <f t="shared" si="11"/>
        <v>30240</v>
      </c>
      <c r="Q72" s="3">
        <v>939.62</v>
      </c>
      <c r="R72" s="3">
        <v>84</v>
      </c>
      <c r="S72" s="6">
        <f t="shared" si="12"/>
        <v>0.17249039707979963</v>
      </c>
      <c r="T72" s="3" t="s">
        <v>298</v>
      </c>
      <c r="U72" s="3">
        <v>99.9</v>
      </c>
      <c r="V72" s="3">
        <f t="shared" si="15"/>
        <v>93868.038</v>
      </c>
      <c r="W72" s="3" t="s">
        <v>298</v>
      </c>
      <c r="X72" s="93">
        <v>797.59026598694982</v>
      </c>
      <c r="Y72" s="3">
        <v>80</v>
      </c>
      <c r="Z72" s="3">
        <v>0</v>
      </c>
      <c r="AA72" s="3">
        <v>0</v>
      </c>
      <c r="AB72" s="3">
        <v>0</v>
      </c>
      <c r="AC72" s="3">
        <v>80</v>
      </c>
      <c r="AD72" s="6">
        <f t="shared" si="13"/>
        <v>0.13944508639974212</v>
      </c>
      <c r="AE72" s="3">
        <v>75169.600000000006</v>
      </c>
      <c r="AF72" s="3" t="s">
        <v>97</v>
      </c>
      <c r="AG72" s="3" t="s">
        <v>93</v>
      </c>
      <c r="AH72" s="3"/>
    </row>
    <row r="73" spans="1:34" ht="23.25" customHeight="1" x14ac:dyDescent="0.25">
      <c r="A73" s="2">
        <v>69</v>
      </c>
      <c r="B73" s="3" t="s">
        <v>398</v>
      </c>
      <c r="C73" s="2" t="s">
        <v>37</v>
      </c>
      <c r="D73" s="3" t="s">
        <v>101</v>
      </c>
      <c r="E73" s="7" t="s">
        <v>154</v>
      </c>
      <c r="F73" s="11" t="s">
        <v>176</v>
      </c>
      <c r="G73" s="6">
        <v>3</v>
      </c>
      <c r="H73" s="12">
        <v>3.05</v>
      </c>
      <c r="I73" s="21">
        <v>0</v>
      </c>
      <c r="J73" s="6">
        <f t="shared" si="14"/>
        <v>3.05</v>
      </c>
      <c r="K73" s="3">
        <v>8</v>
      </c>
      <c r="L73" s="15">
        <v>44377</v>
      </c>
      <c r="M73" s="5">
        <v>44545</v>
      </c>
      <c r="N73" s="3">
        <v>180</v>
      </c>
      <c r="O73" s="3">
        <f t="shared" si="10"/>
        <v>168</v>
      </c>
      <c r="P73" s="3">
        <f t="shared" si="11"/>
        <v>30240</v>
      </c>
      <c r="Q73" s="3">
        <v>562.17999999999995</v>
      </c>
      <c r="R73" s="3">
        <v>88</v>
      </c>
      <c r="S73" s="6">
        <f t="shared" si="12"/>
        <v>0.10811636778530928</v>
      </c>
      <c r="T73" s="3" t="s">
        <v>298</v>
      </c>
      <c r="U73" s="3">
        <v>99.9</v>
      </c>
      <c r="V73" s="3">
        <f t="shared" si="15"/>
        <v>56161.781999999999</v>
      </c>
      <c r="W73" s="3" t="s">
        <v>298</v>
      </c>
      <c r="X73" s="93">
        <v>471.18186794875675</v>
      </c>
      <c r="Y73" s="3">
        <v>80</v>
      </c>
      <c r="Z73" s="3">
        <v>0</v>
      </c>
      <c r="AA73" s="3">
        <v>2</v>
      </c>
      <c r="AB73" s="3">
        <v>0</v>
      </c>
      <c r="AC73" s="3">
        <v>82</v>
      </c>
      <c r="AD73" s="6">
        <f t="shared" si="13"/>
        <v>8.4437585393451697E-2</v>
      </c>
      <c r="AE73" s="3">
        <v>46098.759999999995</v>
      </c>
      <c r="AF73" s="3" t="s">
        <v>97</v>
      </c>
      <c r="AG73" s="3" t="s">
        <v>93</v>
      </c>
      <c r="AH73" s="3"/>
    </row>
    <row r="74" spans="1:34" ht="23.25" customHeight="1" x14ac:dyDescent="0.25">
      <c r="A74" s="2">
        <v>70</v>
      </c>
      <c r="B74" s="3" t="s">
        <v>398</v>
      </c>
      <c r="C74" s="2" t="s">
        <v>37</v>
      </c>
      <c r="D74" s="3" t="s">
        <v>101</v>
      </c>
      <c r="E74" s="19" t="s">
        <v>145</v>
      </c>
      <c r="F74" s="11" t="s">
        <v>177</v>
      </c>
      <c r="G74" s="6">
        <v>18</v>
      </c>
      <c r="H74" s="12">
        <v>16.649999999999999</v>
      </c>
      <c r="I74" s="21">
        <v>0</v>
      </c>
      <c r="J74" s="6">
        <f t="shared" si="14"/>
        <v>16.649999999999999</v>
      </c>
      <c r="K74" s="3">
        <v>97</v>
      </c>
      <c r="L74" s="15">
        <v>44377</v>
      </c>
      <c r="M74" s="5">
        <v>44545</v>
      </c>
      <c r="N74" s="3">
        <v>180</v>
      </c>
      <c r="O74" s="3">
        <f t="shared" si="10"/>
        <v>168</v>
      </c>
      <c r="P74" s="3">
        <f t="shared" si="11"/>
        <v>30240</v>
      </c>
      <c r="Q74" s="3">
        <v>6849.84</v>
      </c>
      <c r="R74" s="3">
        <v>84</v>
      </c>
      <c r="S74" s="6">
        <f t="shared" si="12"/>
        <v>1.2574568671730006</v>
      </c>
      <c r="T74" s="3" t="s">
        <v>298</v>
      </c>
      <c r="U74" s="3">
        <v>99.9</v>
      </c>
      <c r="V74" s="3">
        <f t="shared" si="15"/>
        <v>684299.01600000006</v>
      </c>
      <c r="W74" s="3" t="s">
        <v>298</v>
      </c>
      <c r="X74" s="93">
        <v>6325.8692843063545</v>
      </c>
      <c r="Y74" s="3">
        <v>80</v>
      </c>
      <c r="Z74" s="3">
        <v>1.6</v>
      </c>
      <c r="AA74" s="3">
        <v>0</v>
      </c>
      <c r="AB74" s="3">
        <v>0</v>
      </c>
      <c r="AC74" s="3">
        <v>81.599999999999994</v>
      </c>
      <c r="AD74" s="6">
        <f t="shared" si="13"/>
        <v>1.1280900169566108</v>
      </c>
      <c r="AE74" s="3">
        <v>558946.94400000002</v>
      </c>
      <c r="AF74" s="3" t="s">
        <v>97</v>
      </c>
      <c r="AG74" s="3" t="s">
        <v>93</v>
      </c>
      <c r="AH74" s="3"/>
    </row>
    <row r="75" spans="1:34" ht="23.25" customHeight="1" x14ac:dyDescent="0.25">
      <c r="A75" s="2">
        <v>71</v>
      </c>
      <c r="B75" s="3" t="s">
        <v>398</v>
      </c>
      <c r="C75" s="2" t="s">
        <v>37</v>
      </c>
      <c r="D75" s="3" t="s">
        <v>101</v>
      </c>
      <c r="E75" s="19" t="s">
        <v>168</v>
      </c>
      <c r="F75" s="11" t="s">
        <v>178</v>
      </c>
      <c r="G75" s="6">
        <v>20.5</v>
      </c>
      <c r="H75" s="12">
        <v>8.0399999999999991</v>
      </c>
      <c r="I75" s="21">
        <v>0</v>
      </c>
      <c r="J75" s="6">
        <f t="shared" si="14"/>
        <v>8.0399999999999991</v>
      </c>
      <c r="K75" s="3">
        <v>52</v>
      </c>
      <c r="L75" s="15">
        <v>44377</v>
      </c>
      <c r="M75" s="5">
        <v>44545</v>
      </c>
      <c r="N75" s="3">
        <v>180</v>
      </c>
      <c r="O75" s="3">
        <f t="shared" si="10"/>
        <v>168</v>
      </c>
      <c r="P75" s="3">
        <f t="shared" si="11"/>
        <v>30240</v>
      </c>
      <c r="Q75" s="3">
        <v>3628.74</v>
      </c>
      <c r="R75" s="3">
        <v>89</v>
      </c>
      <c r="S75" s="6">
        <f t="shared" si="12"/>
        <v>0.70579608057667609</v>
      </c>
      <c r="T75" s="3" t="s">
        <v>298</v>
      </c>
      <c r="U75" s="3">
        <v>99.9</v>
      </c>
      <c r="V75" s="3">
        <f t="shared" si="15"/>
        <v>362511.12599999999</v>
      </c>
      <c r="W75" s="3" t="s">
        <v>298</v>
      </c>
      <c r="X75" s="93">
        <v>3011.9191168661118</v>
      </c>
      <c r="Y75" s="3">
        <v>80</v>
      </c>
      <c r="Z75" s="3">
        <v>0</v>
      </c>
      <c r="AA75" s="3">
        <v>2</v>
      </c>
      <c r="AB75" s="3">
        <v>0</v>
      </c>
      <c r="AC75" s="3">
        <v>82</v>
      </c>
      <c r="AD75" s="6">
        <f t="shared" si="13"/>
        <v>0.53974737766481784</v>
      </c>
      <c r="AE75" s="3">
        <v>297556.68</v>
      </c>
      <c r="AF75" s="3" t="s">
        <v>97</v>
      </c>
      <c r="AG75" s="3" t="s">
        <v>93</v>
      </c>
      <c r="AH75" s="3"/>
    </row>
    <row r="76" spans="1:34" ht="23.25" customHeight="1" x14ac:dyDescent="0.25">
      <c r="A76" s="2">
        <v>72</v>
      </c>
      <c r="B76" s="3" t="s">
        <v>398</v>
      </c>
      <c r="C76" s="2" t="s">
        <v>37</v>
      </c>
      <c r="D76" s="3" t="s">
        <v>101</v>
      </c>
      <c r="E76" s="7" t="s">
        <v>136</v>
      </c>
      <c r="F76" s="11" t="s">
        <v>179</v>
      </c>
      <c r="G76" s="6">
        <v>15</v>
      </c>
      <c r="H76" s="12">
        <v>10.75</v>
      </c>
      <c r="I76" s="21">
        <v>0</v>
      </c>
      <c r="J76" s="6">
        <f t="shared" si="14"/>
        <v>10.75</v>
      </c>
      <c r="K76" s="3">
        <v>59</v>
      </c>
      <c r="L76" s="15">
        <v>44377</v>
      </c>
      <c r="M76" s="5">
        <v>44545</v>
      </c>
      <c r="N76" s="3">
        <v>180</v>
      </c>
      <c r="O76" s="3">
        <f t="shared" si="10"/>
        <v>168</v>
      </c>
      <c r="P76" s="3">
        <f t="shared" si="11"/>
        <v>30240</v>
      </c>
      <c r="Q76" s="3">
        <v>4150.88</v>
      </c>
      <c r="R76" s="3">
        <v>95</v>
      </c>
      <c r="S76" s="6">
        <f t="shared" si="12"/>
        <v>0.86178150090445482</v>
      </c>
      <c r="T76" s="3" t="s">
        <v>298</v>
      </c>
      <c r="U76" s="3">
        <v>99.9</v>
      </c>
      <c r="V76" s="3">
        <f t="shared" si="15"/>
        <v>414672.91200000001</v>
      </c>
      <c r="W76" s="3" t="s">
        <v>298</v>
      </c>
      <c r="X76" s="93">
        <v>3825.719756190259</v>
      </c>
      <c r="Y76" s="3">
        <v>80</v>
      </c>
      <c r="Z76" s="3">
        <v>1.6</v>
      </c>
      <c r="AA76" s="3">
        <v>2</v>
      </c>
      <c r="AB76" s="3">
        <v>0</v>
      </c>
      <c r="AC76" s="3">
        <v>83.6</v>
      </c>
      <c r="AD76" s="6">
        <f t="shared" si="13"/>
        <v>0.69896079190579585</v>
      </c>
      <c r="AE76" s="3">
        <v>347013.56799999997</v>
      </c>
      <c r="AF76" s="3" t="s">
        <v>97</v>
      </c>
      <c r="AG76" s="3" t="s">
        <v>93</v>
      </c>
      <c r="AH76" s="3"/>
    </row>
    <row r="77" spans="1:34" ht="23.25" customHeight="1" x14ac:dyDescent="0.25">
      <c r="A77" s="2">
        <v>73</v>
      </c>
      <c r="B77" s="3" t="s">
        <v>398</v>
      </c>
      <c r="C77" s="2" t="s">
        <v>37</v>
      </c>
      <c r="D77" s="3" t="s">
        <v>101</v>
      </c>
      <c r="E77" s="19" t="s">
        <v>139</v>
      </c>
      <c r="F77" s="11" t="s">
        <v>183</v>
      </c>
      <c r="G77" s="6">
        <v>9</v>
      </c>
      <c r="H77" s="12">
        <v>10</v>
      </c>
      <c r="I77" s="12">
        <v>1.5</v>
      </c>
      <c r="J77" s="6">
        <f t="shared" si="14"/>
        <v>8.5</v>
      </c>
      <c r="K77" s="3">
        <v>42</v>
      </c>
      <c r="L77" s="15">
        <v>44377</v>
      </c>
      <c r="M77" s="5">
        <v>44545</v>
      </c>
      <c r="N77" s="3">
        <v>180</v>
      </c>
      <c r="O77" s="3">
        <f t="shared" si="10"/>
        <v>168</v>
      </c>
      <c r="P77" s="3">
        <f t="shared" si="11"/>
        <v>30240</v>
      </c>
      <c r="Q77" s="3">
        <v>2956.88</v>
      </c>
      <c r="R77" s="3">
        <v>96</v>
      </c>
      <c r="S77" s="6">
        <f t="shared" si="12"/>
        <v>0.62035218531177394</v>
      </c>
      <c r="T77" s="3" t="s">
        <v>298</v>
      </c>
      <c r="U77" s="3">
        <v>99.9</v>
      </c>
      <c r="V77" s="3">
        <f t="shared" si="15"/>
        <v>295392.31200000003</v>
      </c>
      <c r="W77" s="3" t="s">
        <v>298</v>
      </c>
      <c r="X77" s="93">
        <v>2516.405267851123</v>
      </c>
      <c r="Y77" s="3">
        <v>80</v>
      </c>
      <c r="Z77" s="3">
        <v>0</v>
      </c>
      <c r="AA77" s="3">
        <v>2</v>
      </c>
      <c r="AB77" s="3">
        <v>0</v>
      </c>
      <c r="AC77" s="3">
        <v>82</v>
      </c>
      <c r="AD77" s="6">
        <f t="shared" si="13"/>
        <v>0.45094940858763904</v>
      </c>
      <c r="AE77" s="3">
        <v>242464.16</v>
      </c>
      <c r="AF77" s="3" t="s">
        <v>97</v>
      </c>
      <c r="AG77" s="3" t="s">
        <v>93</v>
      </c>
      <c r="AH77" s="10" t="s">
        <v>102</v>
      </c>
    </row>
    <row r="78" spans="1:34" ht="23.25" customHeight="1" x14ac:dyDescent="0.25">
      <c r="A78" s="2">
        <v>74</v>
      </c>
      <c r="B78" s="3" t="s">
        <v>398</v>
      </c>
      <c r="C78" s="2" t="s">
        <v>37</v>
      </c>
      <c r="D78" s="3" t="s">
        <v>101</v>
      </c>
      <c r="E78" s="19" t="s">
        <v>153</v>
      </c>
      <c r="F78" s="11" t="s">
        <v>189</v>
      </c>
      <c r="G78" s="6">
        <v>10.5</v>
      </c>
      <c r="H78" s="12">
        <v>8.14</v>
      </c>
      <c r="I78" s="21">
        <v>0</v>
      </c>
      <c r="J78" s="6">
        <f t="shared" si="14"/>
        <v>8.14</v>
      </c>
      <c r="K78" s="3">
        <v>31</v>
      </c>
      <c r="L78" s="15">
        <v>44377</v>
      </c>
      <c r="M78" s="5">
        <v>44545</v>
      </c>
      <c r="N78" s="3">
        <v>180</v>
      </c>
      <c r="O78" s="3">
        <f t="shared" si="10"/>
        <v>168</v>
      </c>
      <c r="P78" s="3">
        <f t="shared" si="11"/>
        <v>30240</v>
      </c>
      <c r="Q78" s="3">
        <v>2181.12</v>
      </c>
      <c r="R78" s="3">
        <v>95</v>
      </c>
      <c r="S78" s="6">
        <f t="shared" si="12"/>
        <v>0.45283141580887049</v>
      </c>
      <c r="T78" s="3" t="s">
        <v>298</v>
      </c>
      <c r="U78" s="3">
        <v>99.9</v>
      </c>
      <c r="V78" s="3">
        <f t="shared" si="15"/>
        <v>217893.88800000001</v>
      </c>
      <c r="W78" s="3" t="s">
        <v>298</v>
      </c>
      <c r="X78" s="93">
        <v>1855.829877271271</v>
      </c>
      <c r="Y78" s="3">
        <v>80</v>
      </c>
      <c r="Z78" s="3">
        <v>0</v>
      </c>
      <c r="AA78" s="3">
        <v>2</v>
      </c>
      <c r="AB78" s="3">
        <v>0</v>
      </c>
      <c r="AC78" s="3">
        <v>82</v>
      </c>
      <c r="AD78" s="6">
        <f t="shared" si="13"/>
        <v>0.33257178256879361</v>
      </c>
      <c r="AE78" s="3">
        <v>178851.84</v>
      </c>
      <c r="AF78" s="3" t="s">
        <v>97</v>
      </c>
      <c r="AG78" s="3" t="s">
        <v>93</v>
      </c>
      <c r="AH78" s="11"/>
    </row>
    <row r="79" spans="1:34" ht="23.25" customHeight="1" x14ac:dyDescent="0.25">
      <c r="A79" s="2">
        <v>75</v>
      </c>
      <c r="B79" s="3" t="s">
        <v>398</v>
      </c>
      <c r="C79" s="2" t="s">
        <v>37</v>
      </c>
      <c r="D79" s="3" t="s">
        <v>101</v>
      </c>
      <c r="E79" s="19" t="s">
        <v>135</v>
      </c>
      <c r="F79" s="11" t="s">
        <v>199</v>
      </c>
      <c r="G79" s="6">
        <v>10.5</v>
      </c>
      <c r="H79" s="12">
        <v>12.88</v>
      </c>
      <c r="I79" s="21">
        <v>0</v>
      </c>
      <c r="J79" s="6">
        <f t="shared" si="14"/>
        <v>12.88</v>
      </c>
      <c r="K79" s="3">
        <v>63</v>
      </c>
      <c r="L79" s="15">
        <v>44377</v>
      </c>
      <c r="M79" s="5">
        <v>44545</v>
      </c>
      <c r="N79" s="3">
        <v>180</v>
      </c>
      <c r="O79" s="3">
        <f t="shared" si="10"/>
        <v>168</v>
      </c>
      <c r="P79" s="3">
        <f t="shared" si="11"/>
        <v>30240</v>
      </c>
      <c r="Q79" s="3">
        <v>4438.42</v>
      </c>
      <c r="R79" s="3">
        <v>82</v>
      </c>
      <c r="S79" s="6">
        <f t="shared" si="12"/>
        <v>0.79538176923811899</v>
      </c>
      <c r="T79" s="3" t="s">
        <v>298</v>
      </c>
      <c r="U79" s="3">
        <v>99.9</v>
      </c>
      <c r="V79" s="3">
        <f t="shared" si="15"/>
        <v>443398.15800000005</v>
      </c>
      <c r="W79" s="3" t="s">
        <v>298</v>
      </c>
      <c r="X79" s="93">
        <v>4086.9069162488158</v>
      </c>
      <c r="Y79" s="3">
        <v>80</v>
      </c>
      <c r="Z79" s="3">
        <v>1.6</v>
      </c>
      <c r="AA79" s="3">
        <v>0</v>
      </c>
      <c r="AB79" s="3">
        <v>0</v>
      </c>
      <c r="AC79" s="3">
        <v>81.599999999999994</v>
      </c>
      <c r="AD79" s="6">
        <f t="shared" si="13"/>
        <v>0.72881665510999516</v>
      </c>
      <c r="AE79" s="3">
        <v>362175.07199999999</v>
      </c>
      <c r="AF79" s="3" t="s">
        <v>97</v>
      </c>
      <c r="AG79" s="3" t="s">
        <v>93</v>
      </c>
      <c r="AH79" s="11"/>
    </row>
    <row r="80" spans="1:34" ht="23.25" customHeight="1" x14ac:dyDescent="0.25">
      <c r="A80" s="2">
        <v>76</v>
      </c>
      <c r="B80" s="3" t="s">
        <v>398</v>
      </c>
      <c r="C80" s="2" t="s">
        <v>37</v>
      </c>
      <c r="D80" s="3" t="s">
        <v>101</v>
      </c>
      <c r="E80" s="7" t="s">
        <v>51</v>
      </c>
      <c r="F80" s="11" t="s">
        <v>203</v>
      </c>
      <c r="G80" s="6">
        <v>5</v>
      </c>
      <c r="H80" s="12">
        <v>2.0099999999999998</v>
      </c>
      <c r="I80" s="21">
        <v>0</v>
      </c>
      <c r="J80" s="6">
        <f t="shared" si="14"/>
        <v>2.0099999999999998</v>
      </c>
      <c r="K80" s="3">
        <v>8</v>
      </c>
      <c r="L80" s="15">
        <v>44377</v>
      </c>
      <c r="M80" s="5">
        <v>44545</v>
      </c>
      <c r="N80" s="3">
        <v>180</v>
      </c>
      <c r="O80" s="3">
        <f t="shared" si="10"/>
        <v>168</v>
      </c>
      <c r="P80" s="3">
        <f t="shared" si="11"/>
        <v>30240</v>
      </c>
      <c r="Q80" s="3">
        <v>561.84</v>
      </c>
      <c r="R80" s="3">
        <v>92</v>
      </c>
      <c r="S80" s="6">
        <f t="shared" si="12"/>
        <v>0.11296238844235089</v>
      </c>
      <c r="T80" s="3" t="s">
        <v>298</v>
      </c>
      <c r="U80" s="3">
        <v>99.9</v>
      </c>
      <c r="V80" s="3">
        <f t="shared" si="15"/>
        <v>56127.816000000006</v>
      </c>
      <c r="W80" s="3" t="s">
        <v>298</v>
      </c>
      <c r="X80" s="93">
        <v>469.58202701086998</v>
      </c>
      <c r="Y80" s="3">
        <v>80</v>
      </c>
      <c r="Z80" s="3">
        <v>0</v>
      </c>
      <c r="AA80" s="3">
        <v>2</v>
      </c>
      <c r="AB80" s="3">
        <v>0</v>
      </c>
      <c r="AC80" s="3">
        <v>82</v>
      </c>
      <c r="AD80" s="6">
        <f t="shared" si="13"/>
        <v>8.4150887803841889E-2</v>
      </c>
      <c r="AE80" s="3">
        <v>46070.880000000005</v>
      </c>
      <c r="AF80" s="3" t="s">
        <v>97</v>
      </c>
      <c r="AG80" s="3" t="s">
        <v>93</v>
      </c>
      <c r="AH80" s="3"/>
    </row>
    <row r="81" spans="1:34" ht="23.25" customHeight="1" x14ac:dyDescent="0.25">
      <c r="A81" s="2">
        <v>77</v>
      </c>
      <c r="B81" s="3" t="s">
        <v>398</v>
      </c>
      <c r="C81" s="2" t="s">
        <v>37</v>
      </c>
      <c r="D81" s="3" t="s">
        <v>101</v>
      </c>
      <c r="E81" s="7" t="s">
        <v>160</v>
      </c>
      <c r="F81" s="11" t="s">
        <v>208</v>
      </c>
      <c r="G81" s="6">
        <v>2</v>
      </c>
      <c r="H81" s="6">
        <v>1.83</v>
      </c>
      <c r="I81" s="21">
        <v>0</v>
      </c>
      <c r="J81" s="6">
        <f t="shared" si="14"/>
        <v>1.83</v>
      </c>
      <c r="K81" s="3">
        <v>3</v>
      </c>
      <c r="L81" s="14">
        <v>44369</v>
      </c>
      <c r="M81" s="5">
        <v>44546</v>
      </c>
      <c r="N81" s="3">
        <v>180</v>
      </c>
      <c r="O81" s="3">
        <f t="shared" si="10"/>
        <v>177</v>
      </c>
      <c r="P81" s="3">
        <f t="shared" si="11"/>
        <v>31860</v>
      </c>
      <c r="Q81" s="3">
        <v>210.88</v>
      </c>
      <c r="R81" s="3">
        <v>80</v>
      </c>
      <c r="S81" s="6">
        <f t="shared" si="12"/>
        <v>3.686877971559744E-2</v>
      </c>
      <c r="T81" s="3" t="s">
        <v>298</v>
      </c>
      <c r="U81" s="3">
        <v>99.9</v>
      </c>
      <c r="V81" s="3">
        <f t="shared" si="15"/>
        <v>21066.912</v>
      </c>
      <c r="W81" s="3" t="s">
        <v>298</v>
      </c>
      <c r="X81" s="93">
        <v>179.41663173018102</v>
      </c>
      <c r="Y81" s="3">
        <v>80</v>
      </c>
      <c r="Z81" s="3">
        <v>0</v>
      </c>
      <c r="AA81" s="3">
        <v>0</v>
      </c>
      <c r="AB81" s="3">
        <v>0</v>
      </c>
      <c r="AC81" s="3">
        <v>80</v>
      </c>
      <c r="AD81" s="6">
        <f t="shared" si="13"/>
        <v>3.1367945146882181E-2</v>
      </c>
      <c r="AE81" s="3">
        <v>16870.400000000001</v>
      </c>
      <c r="AF81" s="3" t="s">
        <v>97</v>
      </c>
      <c r="AG81" s="3" t="s">
        <v>93</v>
      </c>
      <c r="AH81" s="3"/>
    </row>
    <row r="82" spans="1:34" ht="23.25" customHeight="1" x14ac:dyDescent="0.25">
      <c r="A82" s="2">
        <v>78</v>
      </c>
      <c r="B82" s="3" t="s">
        <v>398</v>
      </c>
      <c r="C82" s="2" t="s">
        <v>37</v>
      </c>
      <c r="D82" s="3" t="s">
        <v>101</v>
      </c>
      <c r="E82" s="7" t="s">
        <v>163</v>
      </c>
      <c r="F82" s="11" t="s">
        <v>210</v>
      </c>
      <c r="G82" s="6">
        <v>5.5</v>
      </c>
      <c r="H82" s="6">
        <v>4.83</v>
      </c>
      <c r="I82" s="21">
        <v>0</v>
      </c>
      <c r="J82" s="6">
        <f t="shared" si="14"/>
        <v>4.83</v>
      </c>
      <c r="K82" s="3">
        <v>38</v>
      </c>
      <c r="L82" s="14">
        <v>44367</v>
      </c>
      <c r="M82" s="5">
        <v>44537</v>
      </c>
      <c r="N82" s="3">
        <v>180</v>
      </c>
      <c r="O82" s="3">
        <f t="shared" si="10"/>
        <v>170</v>
      </c>
      <c r="P82" s="3">
        <f t="shared" si="11"/>
        <v>30600</v>
      </c>
      <c r="Q82" s="3">
        <v>2645.02</v>
      </c>
      <c r="R82" s="3">
        <v>87</v>
      </c>
      <c r="S82" s="6">
        <f t="shared" si="12"/>
        <v>0.50289995470951543</v>
      </c>
      <c r="T82" s="3" t="s">
        <v>298</v>
      </c>
      <c r="U82" s="3">
        <v>99.9</v>
      </c>
      <c r="V82" s="3">
        <f t="shared" si="15"/>
        <v>264237.49800000002</v>
      </c>
      <c r="W82" s="3" t="s">
        <v>298</v>
      </c>
      <c r="X82" s="93">
        <v>2486.3188</v>
      </c>
      <c r="Y82" s="3">
        <v>80</v>
      </c>
      <c r="Z82" s="3">
        <v>3.2</v>
      </c>
      <c r="AA82" s="3">
        <v>2</v>
      </c>
      <c r="AB82" s="3">
        <v>0</v>
      </c>
      <c r="AC82" s="3">
        <v>85.2</v>
      </c>
      <c r="AD82" s="6">
        <f t="shared" si="13"/>
        <v>0.46294542037673186</v>
      </c>
      <c r="AE82" s="3">
        <v>225355.704</v>
      </c>
      <c r="AF82" s="3" t="s">
        <v>97</v>
      </c>
      <c r="AG82" s="3" t="s">
        <v>93</v>
      </c>
      <c r="AH82" s="3"/>
    </row>
    <row r="83" spans="1:34" ht="23.25" customHeight="1" x14ac:dyDescent="0.25">
      <c r="A83" s="2">
        <v>79</v>
      </c>
      <c r="B83" s="3" t="s">
        <v>398</v>
      </c>
      <c r="C83" s="2" t="s">
        <v>37</v>
      </c>
      <c r="D83" s="3" t="s">
        <v>101</v>
      </c>
      <c r="E83" s="7" t="s">
        <v>165</v>
      </c>
      <c r="F83" s="11" t="s">
        <v>213</v>
      </c>
      <c r="G83" s="6">
        <v>2.5</v>
      </c>
      <c r="H83" s="6">
        <v>6.53</v>
      </c>
      <c r="I83" s="21">
        <v>0</v>
      </c>
      <c r="J83" s="6">
        <f t="shared" si="14"/>
        <v>6.53</v>
      </c>
      <c r="K83" s="3">
        <v>40</v>
      </c>
      <c r="L83" s="14">
        <v>44369</v>
      </c>
      <c r="M83" s="5">
        <v>44546</v>
      </c>
      <c r="N83" s="3">
        <v>180</v>
      </c>
      <c r="O83" s="3">
        <f t="shared" si="10"/>
        <v>177</v>
      </c>
      <c r="P83" s="3">
        <f t="shared" si="11"/>
        <v>31860</v>
      </c>
      <c r="Q83" s="3">
        <v>2815.72</v>
      </c>
      <c r="R83" s="3">
        <v>81</v>
      </c>
      <c r="S83" s="6">
        <f t="shared" si="12"/>
        <v>0.49843423950143223</v>
      </c>
      <c r="T83" s="3" t="s">
        <v>298</v>
      </c>
      <c r="U83" s="3">
        <v>99.9</v>
      </c>
      <c r="V83" s="3">
        <f t="shared" si="15"/>
        <v>281290.42800000001</v>
      </c>
      <c r="W83" s="3" t="s">
        <v>298</v>
      </c>
      <c r="X83" s="93">
        <v>2388.3238189433632</v>
      </c>
      <c r="Y83" s="3">
        <v>80</v>
      </c>
      <c r="Z83" s="3">
        <v>0</v>
      </c>
      <c r="AA83" s="3">
        <v>0</v>
      </c>
      <c r="AB83" s="3">
        <v>0</v>
      </c>
      <c r="AC83" s="3">
        <v>80</v>
      </c>
      <c r="AD83" s="6">
        <f t="shared" si="13"/>
        <v>0.41755778058676629</v>
      </c>
      <c r="AE83" s="3">
        <v>225257.59999999998</v>
      </c>
      <c r="AF83" s="3" t="s">
        <v>97</v>
      </c>
      <c r="AG83" s="3" t="s">
        <v>93</v>
      </c>
      <c r="AH83" s="3"/>
    </row>
    <row r="84" spans="1:34" ht="23.25" customHeight="1" x14ac:dyDescent="0.25">
      <c r="A84" s="2">
        <v>80</v>
      </c>
      <c r="B84" s="3" t="s">
        <v>398</v>
      </c>
      <c r="C84" s="2" t="s">
        <v>37</v>
      </c>
      <c r="D84" s="3" t="s">
        <v>101</v>
      </c>
      <c r="E84" s="7" t="s">
        <v>161</v>
      </c>
      <c r="F84" s="11" t="s">
        <v>215</v>
      </c>
      <c r="G84" s="6">
        <v>4</v>
      </c>
      <c r="H84" s="6">
        <v>3.58</v>
      </c>
      <c r="I84" s="21">
        <v>0</v>
      </c>
      <c r="J84" s="6">
        <f t="shared" si="14"/>
        <v>3.58</v>
      </c>
      <c r="K84" s="3">
        <v>17</v>
      </c>
      <c r="L84" s="14">
        <v>44369</v>
      </c>
      <c r="M84" s="5">
        <v>44537</v>
      </c>
      <c r="N84" s="3">
        <v>180</v>
      </c>
      <c r="O84" s="3">
        <f t="shared" si="10"/>
        <v>168</v>
      </c>
      <c r="P84" s="3">
        <f t="shared" si="11"/>
        <v>30240</v>
      </c>
      <c r="Q84" s="3">
        <v>1166.49</v>
      </c>
      <c r="R84" s="3">
        <v>88</v>
      </c>
      <c r="S84" s="6">
        <f t="shared" si="12"/>
        <v>0.22433502055904769</v>
      </c>
      <c r="T84" s="3" t="s">
        <v>298</v>
      </c>
      <c r="U84" s="3">
        <v>99.9</v>
      </c>
      <c r="V84" s="3">
        <f t="shared" si="15"/>
        <v>116532.35100000001</v>
      </c>
      <c r="W84" s="3" t="s">
        <v>298</v>
      </c>
      <c r="X84" s="93">
        <v>1077.5651962438476</v>
      </c>
      <c r="Y84" s="3">
        <v>80</v>
      </c>
      <c r="Z84" s="3">
        <v>1.6</v>
      </c>
      <c r="AA84" s="3">
        <v>2</v>
      </c>
      <c r="AB84" s="3">
        <v>0</v>
      </c>
      <c r="AC84" s="3">
        <v>83.6</v>
      </c>
      <c r="AD84" s="6">
        <f t="shared" si="13"/>
        <v>0.1968716662212483</v>
      </c>
      <c r="AE84" s="3">
        <v>97518.563999999998</v>
      </c>
      <c r="AF84" s="3" t="s">
        <v>97</v>
      </c>
      <c r="AG84" s="3" t="s">
        <v>93</v>
      </c>
      <c r="AH84" s="3"/>
    </row>
    <row r="85" spans="1:34" ht="27" customHeight="1" x14ac:dyDescent="0.25">
      <c r="A85" s="2">
        <v>81</v>
      </c>
      <c r="B85" s="3" t="s">
        <v>398</v>
      </c>
      <c r="C85" s="2" t="s">
        <v>37</v>
      </c>
      <c r="D85" s="3" t="s">
        <v>101</v>
      </c>
      <c r="E85" s="7" t="s">
        <v>55</v>
      </c>
      <c r="F85" s="11" t="s">
        <v>216</v>
      </c>
      <c r="G85" s="6">
        <v>7</v>
      </c>
      <c r="H85" s="6">
        <v>6.69</v>
      </c>
      <c r="I85" s="21">
        <v>0</v>
      </c>
      <c r="J85" s="6">
        <f t="shared" si="14"/>
        <v>6.69</v>
      </c>
      <c r="K85" s="3">
        <v>32</v>
      </c>
      <c r="L85" s="14">
        <v>44368</v>
      </c>
      <c r="M85" s="5">
        <v>44546</v>
      </c>
      <c r="N85" s="3">
        <v>180</v>
      </c>
      <c r="O85" s="3">
        <f t="shared" si="10"/>
        <v>178</v>
      </c>
      <c r="P85" s="3">
        <f t="shared" si="11"/>
        <v>32040</v>
      </c>
      <c r="Q85" s="3">
        <v>2231.16</v>
      </c>
      <c r="R85" s="3">
        <v>88</v>
      </c>
      <c r="S85" s="6">
        <f t="shared" si="12"/>
        <v>0.42908839721774283</v>
      </c>
      <c r="T85" s="3" t="s">
        <v>298</v>
      </c>
      <c r="U85" s="3">
        <v>99.9</v>
      </c>
      <c r="V85" s="3">
        <f t="shared" si="15"/>
        <v>222892.88399999999</v>
      </c>
      <c r="W85" s="3" t="s">
        <v>298</v>
      </c>
      <c r="X85" s="93">
        <v>1898.9528645984783</v>
      </c>
      <c r="Y85" s="3">
        <v>80</v>
      </c>
      <c r="Z85" s="3">
        <v>0</v>
      </c>
      <c r="AA85" s="3">
        <v>2</v>
      </c>
      <c r="AB85" s="3">
        <v>0</v>
      </c>
      <c r="AC85" s="3">
        <v>82</v>
      </c>
      <c r="AD85" s="6">
        <f t="shared" si="13"/>
        <v>0.34029958614645117</v>
      </c>
      <c r="AE85" s="3">
        <v>182955.12</v>
      </c>
      <c r="AF85" s="3" t="s">
        <v>97</v>
      </c>
      <c r="AG85" s="3" t="s">
        <v>93</v>
      </c>
      <c r="AH85" s="3"/>
    </row>
    <row r="86" spans="1:34" ht="23.25" customHeight="1" x14ac:dyDescent="0.25">
      <c r="A86" s="2">
        <v>82</v>
      </c>
      <c r="B86" s="3" t="s">
        <v>398</v>
      </c>
      <c r="C86" s="2" t="s">
        <v>37</v>
      </c>
      <c r="D86" s="3" t="s">
        <v>101</v>
      </c>
      <c r="E86" s="19" t="s">
        <v>56</v>
      </c>
      <c r="F86" s="11" t="s">
        <v>217</v>
      </c>
      <c r="G86" s="6">
        <v>9</v>
      </c>
      <c r="H86" s="6">
        <v>12.53</v>
      </c>
      <c r="I86" s="21">
        <v>0</v>
      </c>
      <c r="J86" s="6">
        <f t="shared" si="14"/>
        <v>12.53</v>
      </c>
      <c r="K86" s="3">
        <v>52</v>
      </c>
      <c r="L86" s="14">
        <v>44370</v>
      </c>
      <c r="M86" s="5">
        <v>44537</v>
      </c>
      <c r="N86" s="3">
        <v>180</v>
      </c>
      <c r="O86" s="3">
        <f t="shared" si="10"/>
        <v>167</v>
      </c>
      <c r="P86" s="3">
        <f t="shared" si="11"/>
        <v>30060</v>
      </c>
      <c r="Q86" s="3">
        <v>3639.74</v>
      </c>
      <c r="R86" s="3">
        <v>88</v>
      </c>
      <c r="S86" s="6">
        <f t="shared" si="12"/>
        <v>0.69998126664573912</v>
      </c>
      <c r="T86" s="3" t="s">
        <v>298</v>
      </c>
      <c r="U86" s="3">
        <v>99.9</v>
      </c>
      <c r="V86" s="3">
        <f t="shared" si="15"/>
        <v>363610.02600000001</v>
      </c>
      <c r="W86" s="3" t="s">
        <v>298</v>
      </c>
      <c r="X86" s="93">
        <v>3355.0826953824494</v>
      </c>
      <c r="Y86" s="3">
        <v>80</v>
      </c>
      <c r="Z86" s="3">
        <v>1.6</v>
      </c>
      <c r="AA86" s="3">
        <v>2</v>
      </c>
      <c r="AB86" s="3">
        <v>0</v>
      </c>
      <c r="AC86" s="3">
        <v>83.6</v>
      </c>
      <c r="AD86" s="6">
        <f t="shared" si="13"/>
        <v>0.6129751803904282</v>
      </c>
      <c r="AE86" s="3">
        <v>304282.26399999997</v>
      </c>
      <c r="AF86" s="3" t="s">
        <v>97</v>
      </c>
      <c r="AG86" s="3" t="s">
        <v>93</v>
      </c>
      <c r="AH86" s="3"/>
    </row>
    <row r="87" spans="1:34" ht="23.25" customHeight="1" x14ac:dyDescent="0.25">
      <c r="A87" s="2">
        <v>83</v>
      </c>
      <c r="B87" s="3" t="s">
        <v>398</v>
      </c>
      <c r="C87" s="2" t="s">
        <v>37</v>
      </c>
      <c r="D87" s="3" t="s">
        <v>101</v>
      </c>
      <c r="E87" s="7" t="s">
        <v>57</v>
      </c>
      <c r="F87" s="11" t="s">
        <v>218</v>
      </c>
      <c r="G87" s="6">
        <v>5</v>
      </c>
      <c r="H87" s="6">
        <v>2.59</v>
      </c>
      <c r="I87" s="21">
        <v>0</v>
      </c>
      <c r="J87" s="6">
        <f t="shared" si="14"/>
        <v>2.59</v>
      </c>
      <c r="K87" s="3">
        <v>21</v>
      </c>
      <c r="L87" s="14">
        <v>44369</v>
      </c>
      <c r="M87" s="5">
        <v>44546</v>
      </c>
      <c r="N87" s="3">
        <v>180</v>
      </c>
      <c r="O87" s="3">
        <f t="shared" si="10"/>
        <v>177</v>
      </c>
      <c r="P87" s="3">
        <f t="shared" si="11"/>
        <v>31860</v>
      </c>
      <c r="Q87" s="3">
        <v>1464.16</v>
      </c>
      <c r="R87" s="3">
        <v>88</v>
      </c>
      <c r="S87" s="6">
        <f t="shared" si="12"/>
        <v>0.28158180841819069</v>
      </c>
      <c r="T87" s="3" t="s">
        <v>298</v>
      </c>
      <c r="U87" s="3">
        <v>99.9</v>
      </c>
      <c r="V87" s="3">
        <f t="shared" si="15"/>
        <v>146269.584</v>
      </c>
      <c r="W87" s="3" t="s">
        <v>298</v>
      </c>
      <c r="X87" s="93">
        <v>1244.537115931405</v>
      </c>
      <c r="Y87" s="3">
        <v>80</v>
      </c>
      <c r="Z87" s="3">
        <v>0</v>
      </c>
      <c r="AA87" s="3">
        <v>2</v>
      </c>
      <c r="AB87" s="3">
        <v>0</v>
      </c>
      <c r="AC87" s="3">
        <v>82</v>
      </c>
      <c r="AD87" s="6">
        <f t="shared" si="13"/>
        <v>0.22302579141947515</v>
      </c>
      <c r="AE87" s="3">
        <v>120061.12000000001</v>
      </c>
      <c r="AF87" s="3" t="s">
        <v>97</v>
      </c>
      <c r="AG87" s="3" t="s">
        <v>93</v>
      </c>
      <c r="AH87" s="3"/>
    </row>
    <row r="88" spans="1:34" ht="23.25" customHeight="1" x14ac:dyDescent="0.25">
      <c r="A88" s="2">
        <v>84</v>
      </c>
      <c r="B88" s="3" t="s">
        <v>398</v>
      </c>
      <c r="C88" s="2" t="s">
        <v>37</v>
      </c>
      <c r="D88" s="3" t="s">
        <v>101</v>
      </c>
      <c r="E88" s="7" t="s">
        <v>58</v>
      </c>
      <c r="F88" s="11" t="s">
        <v>221</v>
      </c>
      <c r="G88" s="6">
        <v>10.5</v>
      </c>
      <c r="H88" s="6">
        <v>8.17</v>
      </c>
      <c r="I88" s="21">
        <v>0</v>
      </c>
      <c r="J88" s="6">
        <f t="shared" si="14"/>
        <v>8.17</v>
      </c>
      <c r="K88" s="3">
        <v>64</v>
      </c>
      <c r="L88" s="14">
        <v>44369</v>
      </c>
      <c r="M88" s="5">
        <v>44546</v>
      </c>
      <c r="N88" s="3">
        <v>180</v>
      </c>
      <c r="O88" s="3">
        <f t="shared" si="10"/>
        <v>177</v>
      </c>
      <c r="P88" s="3">
        <f t="shared" si="11"/>
        <v>31860</v>
      </c>
      <c r="Q88" s="3">
        <v>4467.96</v>
      </c>
      <c r="R88" s="3">
        <v>89</v>
      </c>
      <c r="S88" s="6">
        <f t="shared" si="12"/>
        <v>0.86902579302274774</v>
      </c>
      <c r="T88" s="3" t="s">
        <v>298</v>
      </c>
      <c r="U88" s="3">
        <v>99.9</v>
      </c>
      <c r="V88" s="3">
        <f t="shared" si="15"/>
        <v>446349.20400000003</v>
      </c>
      <c r="W88" s="3" t="s">
        <v>298</v>
      </c>
      <c r="X88" s="93">
        <v>3813.5455587065262</v>
      </c>
      <c r="Y88" s="3">
        <v>80</v>
      </c>
      <c r="Z88" s="3">
        <v>0</v>
      </c>
      <c r="AA88" s="3">
        <v>2</v>
      </c>
      <c r="AB88" s="3">
        <v>0</v>
      </c>
      <c r="AC88" s="3">
        <v>82</v>
      </c>
      <c r="AD88" s="6">
        <f t="shared" si="13"/>
        <v>0.68340188931064838</v>
      </c>
      <c r="AE88" s="3">
        <v>366372.72000000003</v>
      </c>
      <c r="AF88" s="3" t="s">
        <v>97</v>
      </c>
      <c r="AG88" s="3" t="s">
        <v>93</v>
      </c>
      <c r="AH88" s="3"/>
    </row>
    <row r="89" spans="1:34" ht="23.25" customHeight="1" x14ac:dyDescent="0.25">
      <c r="A89" s="2">
        <v>85</v>
      </c>
      <c r="B89" s="3" t="s">
        <v>398</v>
      </c>
      <c r="C89" s="2" t="s">
        <v>37</v>
      </c>
      <c r="D89" s="3" t="s">
        <v>101</v>
      </c>
      <c r="E89" s="19" t="s">
        <v>60</v>
      </c>
      <c r="F89" s="11" t="s">
        <v>225</v>
      </c>
      <c r="G89" s="6">
        <v>5.5</v>
      </c>
      <c r="H89" s="6">
        <v>5.59</v>
      </c>
      <c r="I89" s="21">
        <v>0</v>
      </c>
      <c r="J89" s="6">
        <f t="shared" si="14"/>
        <v>5.59</v>
      </c>
      <c r="K89" s="3">
        <v>58</v>
      </c>
      <c r="L89" s="14">
        <v>44370</v>
      </c>
      <c r="M89" s="5">
        <v>44546</v>
      </c>
      <c r="N89" s="3">
        <v>180</v>
      </c>
      <c r="O89" s="3">
        <f t="shared" si="10"/>
        <v>176</v>
      </c>
      <c r="P89" s="3">
        <f t="shared" si="11"/>
        <v>31680</v>
      </c>
      <c r="Q89" s="3">
        <v>4073.12</v>
      </c>
      <c r="R89" s="3">
        <v>80</v>
      </c>
      <c r="S89" s="6">
        <f t="shared" si="12"/>
        <v>0.71211572474959317</v>
      </c>
      <c r="T89" s="3" t="s">
        <v>298</v>
      </c>
      <c r="U89" s="3">
        <v>99.9</v>
      </c>
      <c r="V89" s="3">
        <f t="shared" si="15"/>
        <v>406904.68800000002</v>
      </c>
      <c r="W89" s="3" t="s">
        <v>298</v>
      </c>
      <c r="X89" s="93">
        <v>3455.9187502197492</v>
      </c>
      <c r="Y89" s="3">
        <v>80</v>
      </c>
      <c r="Z89" s="3">
        <v>0</v>
      </c>
      <c r="AA89" s="3">
        <v>0</v>
      </c>
      <c r="AB89" s="3">
        <v>0</v>
      </c>
      <c r="AC89" s="3">
        <v>80</v>
      </c>
      <c r="AD89" s="6">
        <f t="shared" si="13"/>
        <v>0.60420858837658731</v>
      </c>
      <c r="AE89" s="3">
        <v>325849.59999999998</v>
      </c>
      <c r="AF89" s="3" t="s">
        <v>97</v>
      </c>
      <c r="AG89" s="3" t="s">
        <v>93</v>
      </c>
      <c r="AH89" s="3"/>
    </row>
    <row r="90" spans="1:34" ht="23.25" customHeight="1" x14ac:dyDescent="0.25">
      <c r="A90" s="2">
        <v>86</v>
      </c>
      <c r="B90" s="3" t="s">
        <v>398</v>
      </c>
      <c r="C90" s="2" t="s">
        <v>37</v>
      </c>
      <c r="D90" s="3" t="s">
        <v>101</v>
      </c>
      <c r="E90" s="7" t="s">
        <v>159</v>
      </c>
      <c r="F90" s="11" t="s">
        <v>227</v>
      </c>
      <c r="G90" s="6">
        <v>6.5</v>
      </c>
      <c r="H90" s="6">
        <v>4</v>
      </c>
      <c r="I90" s="21">
        <v>0</v>
      </c>
      <c r="J90" s="6">
        <f t="shared" si="14"/>
        <v>4</v>
      </c>
      <c r="K90" s="3">
        <v>47</v>
      </c>
      <c r="L90" s="14">
        <v>44368</v>
      </c>
      <c r="M90" s="5">
        <v>44546</v>
      </c>
      <c r="N90" s="3">
        <v>180</v>
      </c>
      <c r="O90" s="3">
        <f t="shared" si="10"/>
        <v>178</v>
      </c>
      <c r="P90" s="3">
        <f t="shared" si="11"/>
        <v>32040</v>
      </c>
      <c r="Q90" s="3">
        <v>3294.16</v>
      </c>
      <c r="R90" s="3">
        <v>84</v>
      </c>
      <c r="S90" s="6">
        <f t="shared" si="12"/>
        <v>0.60472421451692471</v>
      </c>
      <c r="T90" s="3" t="s">
        <v>298</v>
      </c>
      <c r="U90" s="3">
        <v>99.9</v>
      </c>
      <c r="V90" s="3">
        <f t="shared" si="15"/>
        <v>329086.58400000003</v>
      </c>
      <c r="W90" s="3" t="s">
        <v>298</v>
      </c>
      <c r="X90" s="93">
        <v>2806.721200765664</v>
      </c>
      <c r="Y90" s="3">
        <v>80</v>
      </c>
      <c r="Z90" s="3">
        <v>0</v>
      </c>
      <c r="AA90" s="3">
        <v>0</v>
      </c>
      <c r="AB90" s="3">
        <v>0</v>
      </c>
      <c r="AC90" s="3">
        <v>80</v>
      </c>
      <c r="AD90" s="6">
        <f t="shared" si="13"/>
        <v>0.4907074434471092</v>
      </c>
      <c r="AE90" s="3">
        <v>263532.79999999999</v>
      </c>
      <c r="AF90" s="3" t="s">
        <v>97</v>
      </c>
      <c r="AG90" s="3" t="s">
        <v>93</v>
      </c>
      <c r="AH90" s="3"/>
    </row>
    <row r="91" spans="1:34" ht="23.25" customHeight="1" x14ac:dyDescent="0.25">
      <c r="A91" s="2">
        <v>87</v>
      </c>
      <c r="B91" s="3" t="s">
        <v>398</v>
      </c>
      <c r="C91" s="2" t="s">
        <v>37</v>
      </c>
      <c r="D91" s="3" t="s">
        <v>101</v>
      </c>
      <c r="E91" s="7" t="s">
        <v>61</v>
      </c>
      <c r="F91" s="11" t="s">
        <v>228</v>
      </c>
      <c r="G91" s="6">
        <v>3</v>
      </c>
      <c r="H91" s="6">
        <v>4</v>
      </c>
      <c r="I91" s="21">
        <v>0</v>
      </c>
      <c r="J91" s="6">
        <f t="shared" si="14"/>
        <v>4</v>
      </c>
      <c r="K91" s="3">
        <v>22</v>
      </c>
      <c r="L91" s="14">
        <v>44368</v>
      </c>
      <c r="M91" s="5">
        <v>44546</v>
      </c>
      <c r="N91" s="3">
        <v>180</v>
      </c>
      <c r="O91" s="3">
        <f t="shared" si="10"/>
        <v>178</v>
      </c>
      <c r="P91" s="3">
        <f t="shared" si="11"/>
        <v>32040</v>
      </c>
      <c r="Q91" s="3">
        <v>1544.84</v>
      </c>
      <c r="R91" s="3">
        <v>80</v>
      </c>
      <c r="S91" s="6">
        <f t="shared" si="12"/>
        <v>0.27008898736648113</v>
      </c>
      <c r="T91" s="3" t="s">
        <v>298</v>
      </c>
      <c r="U91" s="3">
        <v>99.9</v>
      </c>
      <c r="V91" s="3">
        <f t="shared" si="15"/>
        <v>154329.516</v>
      </c>
      <c r="W91" s="3" t="s">
        <v>298</v>
      </c>
      <c r="X91" s="93">
        <v>1314.0856817328061</v>
      </c>
      <c r="Y91" s="3">
        <v>80</v>
      </c>
      <c r="Z91" s="3">
        <v>0</v>
      </c>
      <c r="AA91" s="3">
        <v>0</v>
      </c>
      <c r="AB91" s="3">
        <v>0</v>
      </c>
      <c r="AC91" s="3">
        <v>80</v>
      </c>
      <c r="AD91" s="6">
        <f t="shared" si="13"/>
        <v>0.22974552127858264</v>
      </c>
      <c r="AE91" s="3">
        <v>123587.2</v>
      </c>
      <c r="AF91" s="3" t="s">
        <v>97</v>
      </c>
      <c r="AG91" s="3" t="s">
        <v>93</v>
      </c>
      <c r="AH91" s="3"/>
    </row>
    <row r="92" spans="1:34" ht="23.25" customHeight="1" x14ac:dyDescent="0.25">
      <c r="A92" s="2">
        <v>88</v>
      </c>
      <c r="B92" s="3" t="s">
        <v>398</v>
      </c>
      <c r="C92" s="2" t="s">
        <v>37</v>
      </c>
      <c r="D92" s="3" t="s">
        <v>101</v>
      </c>
      <c r="E92" s="13" t="s">
        <v>92</v>
      </c>
      <c r="F92" s="11" t="s">
        <v>246</v>
      </c>
      <c r="G92" s="6">
        <v>3.5</v>
      </c>
      <c r="H92" s="6">
        <v>1.1299999999999999</v>
      </c>
      <c r="I92" s="21">
        <v>0</v>
      </c>
      <c r="J92" s="6">
        <f t="shared" si="14"/>
        <v>1.1299999999999999</v>
      </c>
      <c r="K92" s="3">
        <v>3</v>
      </c>
      <c r="L92" s="14">
        <v>44372</v>
      </c>
      <c r="M92" s="5">
        <v>44550</v>
      </c>
      <c r="N92" s="3">
        <v>180</v>
      </c>
      <c r="O92" s="3">
        <f t="shared" si="10"/>
        <v>178</v>
      </c>
      <c r="P92" s="3">
        <f t="shared" si="11"/>
        <v>32040</v>
      </c>
      <c r="Q92" s="3">
        <v>184.64</v>
      </c>
      <c r="R92" s="3">
        <v>94</v>
      </c>
      <c r="S92" s="6">
        <f t="shared" si="12"/>
        <v>3.7930365595875828E-2</v>
      </c>
      <c r="T92" s="3" t="s">
        <v>298</v>
      </c>
      <c r="U92" s="3">
        <v>99.9</v>
      </c>
      <c r="V92" s="3">
        <f t="shared" si="15"/>
        <v>18445.536</v>
      </c>
      <c r="W92" s="3" t="s">
        <v>298</v>
      </c>
      <c r="X92" s="93">
        <v>173.5616</v>
      </c>
      <c r="Y92" s="3">
        <v>80</v>
      </c>
      <c r="Z92" s="3">
        <v>3.2</v>
      </c>
      <c r="AA92" s="3">
        <v>2</v>
      </c>
      <c r="AB92" s="3">
        <v>0</v>
      </c>
      <c r="AC92" s="3">
        <v>85.2</v>
      </c>
      <c r="AD92" s="6">
        <f t="shared" si="13"/>
        <v>3.2316671487686209E-2</v>
      </c>
      <c r="AE92" s="3">
        <v>15731.328</v>
      </c>
      <c r="AF92" s="3" t="s">
        <v>97</v>
      </c>
      <c r="AG92" s="3" t="s">
        <v>93</v>
      </c>
      <c r="AH92" s="3"/>
    </row>
    <row r="93" spans="1:34" ht="23.25" customHeight="1" x14ac:dyDescent="0.25">
      <c r="A93" s="2">
        <v>89</v>
      </c>
      <c r="B93" s="3" t="s">
        <v>398</v>
      </c>
      <c r="C93" s="2" t="s">
        <v>37</v>
      </c>
      <c r="D93" s="3" t="s">
        <v>101</v>
      </c>
      <c r="E93" s="13" t="s">
        <v>73</v>
      </c>
      <c r="F93" s="3" t="s">
        <v>300</v>
      </c>
      <c r="G93" s="6">
        <v>0</v>
      </c>
      <c r="H93" s="12">
        <v>0</v>
      </c>
      <c r="I93" s="21">
        <v>0</v>
      </c>
      <c r="J93" s="6">
        <f t="shared" si="14"/>
        <v>0</v>
      </c>
      <c r="K93" s="3">
        <v>5</v>
      </c>
      <c r="L93" s="15">
        <v>0</v>
      </c>
      <c r="M93" s="5">
        <v>44550</v>
      </c>
      <c r="N93" s="3">
        <v>180</v>
      </c>
      <c r="O93" s="3">
        <v>0</v>
      </c>
      <c r="P93" s="3">
        <f t="shared" si="11"/>
        <v>0</v>
      </c>
      <c r="Q93" s="3">
        <v>313.36</v>
      </c>
      <c r="R93" s="3">
        <v>85</v>
      </c>
      <c r="S93" s="6">
        <f t="shared" si="12"/>
        <v>5.8209767936312544E-2</v>
      </c>
      <c r="T93" s="3" t="s">
        <v>298</v>
      </c>
      <c r="U93" s="3">
        <v>99.9</v>
      </c>
      <c r="V93" s="3">
        <f t="shared" si="15"/>
        <v>31304.664000000004</v>
      </c>
      <c r="W93" s="3" t="s">
        <v>298</v>
      </c>
      <c r="X93" s="93">
        <v>294.55840000000001</v>
      </c>
      <c r="Y93" s="3">
        <v>80</v>
      </c>
      <c r="Z93" s="3">
        <v>3.2</v>
      </c>
      <c r="AA93" s="3">
        <v>2</v>
      </c>
      <c r="AB93" s="3">
        <v>0</v>
      </c>
      <c r="AC93" s="3">
        <v>85.2</v>
      </c>
      <c r="AD93" s="6">
        <f t="shared" si="13"/>
        <v>5.4845928170392931E-2</v>
      </c>
      <c r="AE93" s="3">
        <v>26698.272000000001</v>
      </c>
      <c r="AF93" s="3"/>
      <c r="AG93" s="3" t="s">
        <v>93</v>
      </c>
      <c r="AH93" s="3"/>
    </row>
    <row r="94" spans="1:34" ht="23.25" customHeight="1" x14ac:dyDescent="0.25">
      <c r="A94" s="2">
        <v>90</v>
      </c>
      <c r="B94" s="3" t="s">
        <v>398</v>
      </c>
      <c r="C94" s="2" t="s">
        <v>37</v>
      </c>
      <c r="D94" s="3" t="s">
        <v>101</v>
      </c>
      <c r="E94" s="13" t="s">
        <v>74</v>
      </c>
      <c r="F94" s="3" t="s">
        <v>301</v>
      </c>
      <c r="G94" s="6">
        <v>0</v>
      </c>
      <c r="H94" s="12">
        <v>0</v>
      </c>
      <c r="I94" s="21">
        <v>0</v>
      </c>
      <c r="J94" s="6">
        <f t="shared" si="14"/>
        <v>0</v>
      </c>
      <c r="K94" s="3">
        <v>6</v>
      </c>
      <c r="L94" s="15">
        <v>0</v>
      </c>
      <c r="M94" s="5">
        <v>44545</v>
      </c>
      <c r="N94" s="3">
        <v>180</v>
      </c>
      <c r="O94" s="3">
        <v>0</v>
      </c>
      <c r="P94" s="3">
        <f t="shared" si="11"/>
        <v>0</v>
      </c>
      <c r="Q94" s="3">
        <v>369.78</v>
      </c>
      <c r="R94" s="3">
        <v>96</v>
      </c>
      <c r="S94" s="6">
        <f t="shared" si="12"/>
        <v>7.7579689092755796E-2</v>
      </c>
      <c r="T94" s="3" t="s">
        <v>298</v>
      </c>
      <c r="U94" s="3">
        <v>99.9</v>
      </c>
      <c r="V94" s="3">
        <f t="shared" si="15"/>
        <v>36941.021999999997</v>
      </c>
      <c r="W94" s="3" t="s">
        <v>298</v>
      </c>
      <c r="X94" s="93">
        <v>311.70185264587298</v>
      </c>
      <c r="Y94" s="3">
        <v>80</v>
      </c>
      <c r="Z94" s="3">
        <v>0</v>
      </c>
      <c r="AA94" s="3">
        <v>2</v>
      </c>
      <c r="AB94" s="3">
        <v>0</v>
      </c>
      <c r="AC94" s="3">
        <v>82</v>
      </c>
      <c r="AD94" s="6">
        <f t="shared" si="13"/>
        <v>5.5858159217080379E-2</v>
      </c>
      <c r="AE94" s="3">
        <v>30321.96</v>
      </c>
      <c r="AF94" s="3"/>
      <c r="AG94" s="3" t="s">
        <v>93</v>
      </c>
      <c r="AH94" s="3"/>
    </row>
    <row r="95" spans="1:34" ht="23.25" customHeight="1" x14ac:dyDescent="0.25">
      <c r="A95" s="2">
        <v>91</v>
      </c>
      <c r="B95" s="3" t="s">
        <v>398</v>
      </c>
      <c r="C95" s="2" t="s">
        <v>37</v>
      </c>
      <c r="D95" s="3" t="s">
        <v>101</v>
      </c>
      <c r="E95" s="13" t="s">
        <v>85</v>
      </c>
      <c r="F95" s="3" t="s">
        <v>302</v>
      </c>
      <c r="G95" s="6">
        <v>0</v>
      </c>
      <c r="H95" s="12">
        <v>0</v>
      </c>
      <c r="I95" s="21">
        <v>0</v>
      </c>
      <c r="J95" s="6">
        <f t="shared" si="14"/>
        <v>0</v>
      </c>
      <c r="K95" s="3">
        <v>38</v>
      </c>
      <c r="L95" s="15">
        <v>0</v>
      </c>
      <c r="M95" s="5">
        <v>44550</v>
      </c>
      <c r="N95" s="3">
        <v>180</v>
      </c>
      <c r="O95" s="3">
        <v>0</v>
      </c>
      <c r="P95" s="3">
        <f t="shared" si="11"/>
        <v>0</v>
      </c>
      <c r="Q95" s="3">
        <v>2655.38</v>
      </c>
      <c r="R95" s="3">
        <v>85</v>
      </c>
      <c r="S95" s="6">
        <f t="shared" si="12"/>
        <v>0.49326351028441923</v>
      </c>
      <c r="T95" s="3" t="s">
        <v>298</v>
      </c>
      <c r="U95" s="3">
        <v>99.9</v>
      </c>
      <c r="V95" s="3">
        <f t="shared" si="15"/>
        <v>265272.462</v>
      </c>
      <c r="W95" s="3" t="s">
        <v>298</v>
      </c>
      <c r="X95" s="93">
        <v>2457.6213292787138</v>
      </c>
      <c r="Y95" s="3">
        <v>80</v>
      </c>
      <c r="Z95" s="3">
        <v>2.4</v>
      </c>
      <c r="AA95" s="3">
        <v>2</v>
      </c>
      <c r="AB95" s="3">
        <v>0</v>
      </c>
      <c r="AC95" s="3">
        <v>84.4</v>
      </c>
      <c r="AD95" s="6">
        <f t="shared" si="13"/>
        <v>0.45330530103032451</v>
      </c>
      <c r="AE95" s="3">
        <v>224114.07200000001</v>
      </c>
      <c r="AF95" s="3"/>
      <c r="AG95" s="3" t="s">
        <v>93</v>
      </c>
      <c r="AH95" s="3"/>
    </row>
    <row r="96" spans="1:34" ht="23.25" customHeight="1" x14ac:dyDescent="0.25">
      <c r="A96" s="2">
        <v>92</v>
      </c>
      <c r="B96" s="3" t="s">
        <v>398</v>
      </c>
      <c r="C96" s="2" t="s">
        <v>37</v>
      </c>
      <c r="D96" s="3" t="s">
        <v>101</v>
      </c>
      <c r="E96" s="13" t="s">
        <v>78</v>
      </c>
      <c r="F96" s="3" t="s">
        <v>303</v>
      </c>
      <c r="G96" s="6">
        <v>0</v>
      </c>
      <c r="H96" s="12">
        <v>0</v>
      </c>
      <c r="I96" s="21">
        <v>0</v>
      </c>
      <c r="J96" s="6">
        <f t="shared" si="14"/>
        <v>0</v>
      </c>
      <c r="K96" s="3">
        <v>2</v>
      </c>
      <c r="L96" s="15">
        <v>0</v>
      </c>
      <c r="M96" s="5">
        <v>44545</v>
      </c>
      <c r="N96" s="3">
        <v>180</v>
      </c>
      <c r="O96" s="3">
        <v>0</v>
      </c>
      <c r="P96" s="3">
        <f t="shared" si="11"/>
        <v>0</v>
      </c>
      <c r="Q96" s="3">
        <v>117.02</v>
      </c>
      <c r="R96" s="3">
        <v>81</v>
      </c>
      <c r="S96" s="6">
        <f t="shared" si="12"/>
        <v>2.0714692762937224E-2</v>
      </c>
      <c r="T96" s="3" t="s">
        <v>298</v>
      </c>
      <c r="U96" s="3">
        <v>99.9</v>
      </c>
      <c r="V96" s="3">
        <f t="shared" si="15"/>
        <v>11690.298000000001</v>
      </c>
      <c r="W96" s="3" t="s">
        <v>298</v>
      </c>
      <c r="X96" s="93">
        <v>98.973171144303961</v>
      </c>
      <c r="Y96" s="3">
        <v>80</v>
      </c>
      <c r="Z96" s="3">
        <v>0</v>
      </c>
      <c r="AA96" s="3">
        <v>0</v>
      </c>
      <c r="AB96" s="3">
        <v>0</v>
      </c>
      <c r="AC96" s="3">
        <v>80</v>
      </c>
      <c r="AD96" s="6">
        <f t="shared" si="13"/>
        <v>1.730377487041667E-2</v>
      </c>
      <c r="AE96" s="3">
        <v>9361.6</v>
      </c>
      <c r="AF96" s="3"/>
      <c r="AG96" s="3" t="s">
        <v>93</v>
      </c>
      <c r="AH96" s="3"/>
    </row>
    <row r="97" spans="1:34" ht="23.25" customHeight="1" x14ac:dyDescent="0.25">
      <c r="A97" s="2">
        <v>93</v>
      </c>
      <c r="B97" s="3" t="s">
        <v>398</v>
      </c>
      <c r="C97" s="2" t="s">
        <v>37</v>
      </c>
      <c r="D97" s="3" t="s">
        <v>101</v>
      </c>
      <c r="E97" s="7" t="s">
        <v>166</v>
      </c>
      <c r="F97" s="3" t="s">
        <v>304</v>
      </c>
      <c r="G97" s="6">
        <v>0</v>
      </c>
      <c r="H97" s="12">
        <v>0</v>
      </c>
      <c r="I97" s="21">
        <v>0</v>
      </c>
      <c r="J97" s="6">
        <f t="shared" si="14"/>
        <v>0</v>
      </c>
      <c r="K97" s="3">
        <v>1</v>
      </c>
      <c r="L97" s="15">
        <v>0</v>
      </c>
      <c r="M97" s="5">
        <v>44550</v>
      </c>
      <c r="N97" s="3">
        <v>180</v>
      </c>
      <c r="O97" s="3">
        <v>0</v>
      </c>
      <c r="P97" s="3">
        <f t="shared" si="11"/>
        <v>0</v>
      </c>
      <c r="Q97" s="3">
        <v>57.72</v>
      </c>
      <c r="R97" s="3">
        <v>83</v>
      </c>
      <c r="S97" s="6">
        <f t="shared" si="12"/>
        <v>1.0469785844455116E-2</v>
      </c>
      <c r="T97" s="3" t="s">
        <v>298</v>
      </c>
      <c r="U97" s="3">
        <v>99.9</v>
      </c>
      <c r="V97" s="3">
        <f t="shared" si="15"/>
        <v>5766.2280000000001</v>
      </c>
      <c r="W97" s="3" t="s">
        <v>298</v>
      </c>
      <c r="X97" s="93">
        <v>54.256800000000005</v>
      </c>
      <c r="Y97" s="3">
        <v>80</v>
      </c>
      <c r="Z97" s="3">
        <v>3.2</v>
      </c>
      <c r="AA97" s="3">
        <v>0</v>
      </c>
      <c r="AB97" s="3">
        <v>0</v>
      </c>
      <c r="AC97" s="3">
        <v>83.2</v>
      </c>
      <c r="AD97" s="6">
        <f t="shared" si="13"/>
        <v>9.8653133894354914E-3</v>
      </c>
      <c r="AE97" s="3">
        <v>4802.3040000000001</v>
      </c>
      <c r="AF97" s="3"/>
      <c r="AG97" s="3" t="s">
        <v>93</v>
      </c>
      <c r="AH97" s="3"/>
    </row>
    <row r="98" spans="1:34" ht="23.25" customHeight="1" x14ac:dyDescent="0.25">
      <c r="A98" s="2">
        <v>94</v>
      </c>
      <c r="B98" s="3" t="s">
        <v>398</v>
      </c>
      <c r="C98" s="2" t="s">
        <v>37</v>
      </c>
      <c r="D98" s="3" t="s">
        <v>101</v>
      </c>
      <c r="E98" s="7" t="s">
        <v>170</v>
      </c>
      <c r="F98" s="11" t="s">
        <v>181</v>
      </c>
      <c r="G98" s="6">
        <v>10</v>
      </c>
      <c r="H98" s="12">
        <v>5.7</v>
      </c>
      <c r="I98" s="21">
        <v>0</v>
      </c>
      <c r="J98" s="6">
        <f t="shared" si="14"/>
        <v>5.7</v>
      </c>
      <c r="K98" s="3">
        <v>47</v>
      </c>
      <c r="L98" s="15">
        <v>44377</v>
      </c>
      <c r="M98" s="5">
        <v>44536</v>
      </c>
      <c r="N98" s="3">
        <v>180</v>
      </c>
      <c r="O98" s="3">
        <f t="shared" ref="O98:O132" si="16">M98-L98</f>
        <v>159</v>
      </c>
      <c r="P98" s="3">
        <f t="shared" si="11"/>
        <v>28620</v>
      </c>
      <c r="Q98" s="3">
        <v>3308.72</v>
      </c>
      <c r="R98" s="3">
        <v>83</v>
      </c>
      <c r="S98" s="6">
        <f t="shared" si="12"/>
        <v>0.60016614378491906</v>
      </c>
      <c r="T98" s="3" t="s">
        <v>298</v>
      </c>
      <c r="U98" s="3">
        <v>99.9</v>
      </c>
      <c r="V98" s="3">
        <f t="shared" si="15"/>
        <v>330541.12800000003</v>
      </c>
      <c r="W98" s="3" t="s">
        <v>298</v>
      </c>
      <c r="X98" s="93">
        <v>2713.1504</v>
      </c>
      <c r="Y98" s="3">
        <v>80</v>
      </c>
      <c r="Z98" s="3">
        <v>0</v>
      </c>
      <c r="AA98" s="3">
        <v>0</v>
      </c>
      <c r="AB98" s="3">
        <v>0</v>
      </c>
      <c r="AC98" s="3">
        <v>80</v>
      </c>
      <c r="AD98" s="6">
        <f t="shared" si="13"/>
        <v>0.47434818111193605</v>
      </c>
      <c r="AE98" s="3">
        <v>264697.59999999998</v>
      </c>
      <c r="AF98" s="3" t="s">
        <v>97</v>
      </c>
      <c r="AG98" s="3" t="s">
        <v>93</v>
      </c>
      <c r="AH98" s="3"/>
    </row>
    <row r="99" spans="1:34" ht="23.25" customHeight="1" x14ac:dyDescent="0.25">
      <c r="A99" s="2">
        <v>95</v>
      </c>
      <c r="B99" s="3" t="s">
        <v>398</v>
      </c>
      <c r="C99" s="2" t="s">
        <v>37</v>
      </c>
      <c r="D99" s="3" t="s">
        <v>101</v>
      </c>
      <c r="E99" s="7" t="s">
        <v>157</v>
      </c>
      <c r="F99" s="11" t="s">
        <v>184</v>
      </c>
      <c r="G99" s="6">
        <v>3</v>
      </c>
      <c r="H99" s="12">
        <v>4.2699999999999996</v>
      </c>
      <c r="I99" s="21">
        <v>0</v>
      </c>
      <c r="J99" s="6">
        <f t="shared" si="14"/>
        <v>4.2699999999999996</v>
      </c>
      <c r="K99" s="3">
        <v>20</v>
      </c>
      <c r="L99" s="15">
        <v>44377</v>
      </c>
      <c r="M99" s="5">
        <v>44536</v>
      </c>
      <c r="N99" s="3">
        <v>180</v>
      </c>
      <c r="O99" s="3">
        <f t="shared" si="16"/>
        <v>159</v>
      </c>
      <c r="P99" s="3">
        <f t="shared" si="11"/>
        <v>28620</v>
      </c>
      <c r="Q99" s="3">
        <v>1359.64</v>
      </c>
      <c r="R99" s="3">
        <v>83</v>
      </c>
      <c r="S99" s="6">
        <f t="shared" si="12"/>
        <v>0.24662404063678023</v>
      </c>
      <c r="T99" s="3" t="s">
        <v>298</v>
      </c>
      <c r="U99" s="3">
        <v>99.9</v>
      </c>
      <c r="V99" s="3">
        <f t="shared" si="15"/>
        <v>135828.03600000002</v>
      </c>
      <c r="W99" s="3" t="s">
        <v>298</v>
      </c>
      <c r="X99" s="93">
        <v>1114.9048</v>
      </c>
      <c r="Y99" s="3">
        <v>80</v>
      </c>
      <c r="Z99" s="3">
        <v>0</v>
      </c>
      <c r="AA99" s="3">
        <v>0</v>
      </c>
      <c r="AB99" s="3">
        <v>0</v>
      </c>
      <c r="AC99" s="3">
        <v>80</v>
      </c>
      <c r="AD99" s="6">
        <f t="shared" si="13"/>
        <v>0.19492213332256364</v>
      </c>
      <c r="AE99" s="3">
        <v>108771.20000000001</v>
      </c>
      <c r="AF99" s="3" t="s">
        <v>97</v>
      </c>
      <c r="AG99" s="3" t="s">
        <v>93</v>
      </c>
      <c r="AH99" s="11"/>
    </row>
    <row r="100" spans="1:34" ht="23.25" customHeight="1" x14ac:dyDescent="0.25">
      <c r="A100" s="2">
        <v>96</v>
      </c>
      <c r="B100" s="3" t="s">
        <v>398</v>
      </c>
      <c r="C100" s="2" t="s">
        <v>37</v>
      </c>
      <c r="D100" s="3" t="s">
        <v>101</v>
      </c>
      <c r="E100" s="19" t="s">
        <v>147</v>
      </c>
      <c r="F100" s="11" t="s">
        <v>187</v>
      </c>
      <c r="G100" s="6">
        <v>4.5</v>
      </c>
      <c r="H100" s="12">
        <v>3.28</v>
      </c>
      <c r="I100" s="21">
        <v>0</v>
      </c>
      <c r="J100" s="6">
        <f t="shared" si="14"/>
        <v>3.28</v>
      </c>
      <c r="K100" s="3">
        <v>24</v>
      </c>
      <c r="L100" s="15">
        <v>44377</v>
      </c>
      <c r="M100" s="5">
        <v>44536</v>
      </c>
      <c r="N100" s="3">
        <v>180</v>
      </c>
      <c r="O100" s="3">
        <f t="shared" si="16"/>
        <v>159</v>
      </c>
      <c r="P100" s="3">
        <f t="shared" si="11"/>
        <v>28620</v>
      </c>
      <c r="Q100" s="3">
        <v>1628.18</v>
      </c>
      <c r="R100" s="3">
        <v>81</v>
      </c>
      <c r="S100" s="6">
        <f t="shared" si="12"/>
        <v>0.28821781287608217</v>
      </c>
      <c r="T100" s="3" t="s">
        <v>298</v>
      </c>
      <c r="U100" s="3">
        <v>99.9</v>
      </c>
      <c r="V100" s="3">
        <f t="shared" si="15"/>
        <v>162655.18200000003</v>
      </c>
      <c r="W100" s="3" t="s">
        <v>298</v>
      </c>
      <c r="X100" s="93">
        <v>1335.1076</v>
      </c>
      <c r="Y100" s="3">
        <v>80</v>
      </c>
      <c r="Z100" s="3">
        <v>0</v>
      </c>
      <c r="AA100" s="3">
        <v>0</v>
      </c>
      <c r="AB100" s="3">
        <v>0</v>
      </c>
      <c r="AC100" s="3">
        <v>80</v>
      </c>
      <c r="AD100" s="6">
        <f t="shared" si="13"/>
        <v>0.23342084598359247</v>
      </c>
      <c r="AE100" s="3">
        <v>130254.40000000001</v>
      </c>
      <c r="AF100" s="3" t="s">
        <v>97</v>
      </c>
      <c r="AG100" s="3" t="s">
        <v>93</v>
      </c>
      <c r="AH100" s="11"/>
    </row>
    <row r="101" spans="1:34" ht="23.25" customHeight="1" x14ac:dyDescent="0.25">
      <c r="A101" s="2">
        <v>97</v>
      </c>
      <c r="B101" s="3" t="s">
        <v>398</v>
      </c>
      <c r="C101" s="2" t="s">
        <v>37</v>
      </c>
      <c r="D101" s="3" t="s">
        <v>101</v>
      </c>
      <c r="E101" s="19" t="s">
        <v>138</v>
      </c>
      <c r="F101" s="11" t="s">
        <v>188</v>
      </c>
      <c r="G101" s="6">
        <v>9.5</v>
      </c>
      <c r="H101" s="12">
        <v>8.74</v>
      </c>
      <c r="I101" s="21">
        <v>0</v>
      </c>
      <c r="J101" s="6">
        <f t="shared" si="14"/>
        <v>8.74</v>
      </c>
      <c r="K101" s="3">
        <v>49</v>
      </c>
      <c r="L101" s="15">
        <v>44377</v>
      </c>
      <c r="M101" s="5">
        <v>44536</v>
      </c>
      <c r="N101" s="3">
        <v>180</v>
      </c>
      <c r="O101" s="3">
        <f t="shared" si="16"/>
        <v>159</v>
      </c>
      <c r="P101" s="3">
        <f t="shared" ref="P101:P132" si="17">N101*O101</f>
        <v>28620</v>
      </c>
      <c r="Q101" s="3">
        <v>3428.74</v>
      </c>
      <c r="R101" s="3">
        <v>81</v>
      </c>
      <c r="S101" s="6">
        <f t="shared" ref="S101:S132" si="18">R101*Q101/457579.56</f>
        <v>0.60695005694747384</v>
      </c>
      <c r="T101" s="3" t="s">
        <v>298</v>
      </c>
      <c r="U101" s="3">
        <v>99.9</v>
      </c>
      <c r="V101" s="3">
        <f t="shared" si="15"/>
        <v>342531.12599999999</v>
      </c>
      <c r="W101" s="3" t="s">
        <v>298</v>
      </c>
      <c r="X101" s="93">
        <v>2811.5668000000001</v>
      </c>
      <c r="Y101" s="3">
        <v>80</v>
      </c>
      <c r="Z101" s="3">
        <v>0</v>
      </c>
      <c r="AA101" s="3">
        <v>0</v>
      </c>
      <c r="AB101" s="3">
        <v>0</v>
      </c>
      <c r="AC101" s="3">
        <v>80</v>
      </c>
      <c r="AD101" s="6">
        <f t="shared" ref="AD101:AD132" si="19">AC101*X101/457579.56</f>
        <v>0.49155461402165779</v>
      </c>
      <c r="AE101" s="3">
        <v>274299.19999999995</v>
      </c>
      <c r="AF101" s="3" t="s">
        <v>97</v>
      </c>
      <c r="AG101" s="3" t="s">
        <v>93</v>
      </c>
      <c r="AH101" s="11"/>
    </row>
    <row r="102" spans="1:34" ht="23.25" customHeight="1" x14ac:dyDescent="0.25">
      <c r="A102" s="2">
        <v>98</v>
      </c>
      <c r="B102" s="3" t="s">
        <v>398</v>
      </c>
      <c r="C102" s="2" t="s">
        <v>37</v>
      </c>
      <c r="D102" s="3" t="s">
        <v>101</v>
      </c>
      <c r="E102" s="19" t="s">
        <v>47</v>
      </c>
      <c r="F102" s="11" t="s">
        <v>191</v>
      </c>
      <c r="G102" s="6">
        <v>10</v>
      </c>
      <c r="H102" s="12">
        <v>9.75</v>
      </c>
      <c r="I102" s="21">
        <v>0</v>
      </c>
      <c r="J102" s="6">
        <f t="shared" si="14"/>
        <v>9.75</v>
      </c>
      <c r="K102" s="3">
        <v>51</v>
      </c>
      <c r="L102" s="15">
        <v>44377</v>
      </c>
      <c r="M102" s="5">
        <v>44536</v>
      </c>
      <c r="N102" s="3">
        <v>180</v>
      </c>
      <c r="O102" s="3">
        <f t="shared" si="16"/>
        <v>159</v>
      </c>
      <c r="P102" s="3">
        <f t="shared" si="17"/>
        <v>28620</v>
      </c>
      <c r="Q102" s="3">
        <v>3579.88</v>
      </c>
      <c r="R102" s="3">
        <v>81</v>
      </c>
      <c r="S102" s="6">
        <f t="shared" si="18"/>
        <v>0.63370461740030526</v>
      </c>
      <c r="T102" s="3" t="s">
        <v>298</v>
      </c>
      <c r="U102" s="3">
        <v>99.9</v>
      </c>
      <c r="V102" s="3">
        <f t="shared" si="15"/>
        <v>357630.01200000005</v>
      </c>
      <c r="W102" s="3" t="s">
        <v>298</v>
      </c>
      <c r="X102" s="93">
        <v>2935.5016000000005</v>
      </c>
      <c r="Y102" s="3">
        <v>80</v>
      </c>
      <c r="Z102" s="3">
        <v>0</v>
      </c>
      <c r="AA102" s="3">
        <v>0</v>
      </c>
      <c r="AB102" s="3">
        <v>0</v>
      </c>
      <c r="AC102" s="3">
        <v>80</v>
      </c>
      <c r="AD102" s="6">
        <f t="shared" si="19"/>
        <v>0.51322250495629662</v>
      </c>
      <c r="AE102" s="3">
        <v>286390.40000000002</v>
      </c>
      <c r="AF102" s="3" t="s">
        <v>97</v>
      </c>
      <c r="AG102" s="3" t="s">
        <v>93</v>
      </c>
      <c r="AH102" s="11"/>
    </row>
    <row r="103" spans="1:34" ht="23.25" customHeight="1" x14ac:dyDescent="0.25">
      <c r="A103" s="2">
        <v>99</v>
      </c>
      <c r="B103" s="3" t="s">
        <v>398</v>
      </c>
      <c r="C103" s="2" t="s">
        <v>37</v>
      </c>
      <c r="D103" s="3" t="s">
        <v>101</v>
      </c>
      <c r="E103" s="7" t="s">
        <v>156</v>
      </c>
      <c r="F103" s="11" t="s">
        <v>192</v>
      </c>
      <c r="G103" s="6">
        <v>9</v>
      </c>
      <c r="H103" s="12">
        <v>3.39</v>
      </c>
      <c r="I103" s="21">
        <v>0</v>
      </c>
      <c r="J103" s="6">
        <f t="shared" si="14"/>
        <v>3.39</v>
      </c>
      <c r="K103" s="3">
        <v>23</v>
      </c>
      <c r="L103" s="15">
        <v>44377</v>
      </c>
      <c r="M103" s="5">
        <v>44536</v>
      </c>
      <c r="N103" s="3">
        <v>180</v>
      </c>
      <c r="O103" s="3">
        <f t="shared" si="16"/>
        <v>159</v>
      </c>
      <c r="P103" s="3">
        <f t="shared" si="17"/>
        <v>28620</v>
      </c>
      <c r="Q103" s="3">
        <v>1560.63</v>
      </c>
      <c r="R103" s="3">
        <v>85</v>
      </c>
      <c r="S103" s="6">
        <f t="shared" si="18"/>
        <v>0.28990270019928344</v>
      </c>
      <c r="T103" s="3" t="s">
        <v>298</v>
      </c>
      <c r="U103" s="3">
        <v>99.9</v>
      </c>
      <c r="V103" s="3">
        <f t="shared" si="15"/>
        <v>155906.93700000001</v>
      </c>
      <c r="W103" s="3" t="s">
        <v>298</v>
      </c>
      <c r="X103" s="93">
        <v>1279.7166</v>
      </c>
      <c r="Y103" s="3">
        <v>80</v>
      </c>
      <c r="Z103" s="3">
        <v>0</v>
      </c>
      <c r="AA103" s="3">
        <v>2</v>
      </c>
      <c r="AB103" s="3">
        <v>0</v>
      </c>
      <c r="AC103" s="3">
        <v>82</v>
      </c>
      <c r="AD103" s="6">
        <f t="shared" si="19"/>
        <v>0.22933008895764487</v>
      </c>
      <c r="AE103" s="3">
        <v>127971.66</v>
      </c>
      <c r="AF103" s="3" t="s">
        <v>97</v>
      </c>
      <c r="AG103" s="3" t="s">
        <v>93</v>
      </c>
      <c r="AH103" s="11"/>
    </row>
    <row r="104" spans="1:34" ht="23.25" customHeight="1" x14ac:dyDescent="0.25">
      <c r="A104" s="2">
        <v>100</v>
      </c>
      <c r="B104" s="3" t="s">
        <v>398</v>
      </c>
      <c r="C104" s="2" t="s">
        <v>37</v>
      </c>
      <c r="D104" s="3" t="s">
        <v>101</v>
      </c>
      <c r="E104" s="7" t="s">
        <v>48</v>
      </c>
      <c r="F104" s="11" t="s">
        <v>197</v>
      </c>
      <c r="G104" s="6">
        <v>7</v>
      </c>
      <c r="H104" s="12">
        <v>6.73</v>
      </c>
      <c r="I104" s="21">
        <v>0</v>
      </c>
      <c r="J104" s="6">
        <f t="shared" si="14"/>
        <v>6.73</v>
      </c>
      <c r="K104" s="3">
        <v>34</v>
      </c>
      <c r="L104" s="15">
        <v>44377</v>
      </c>
      <c r="M104" s="5">
        <v>44536</v>
      </c>
      <c r="N104" s="3">
        <v>180</v>
      </c>
      <c r="O104" s="3">
        <f t="shared" si="16"/>
        <v>159</v>
      </c>
      <c r="P104" s="3">
        <f t="shared" si="17"/>
        <v>28620</v>
      </c>
      <c r="Q104" s="3">
        <v>2344.15</v>
      </c>
      <c r="R104" s="3">
        <v>82</v>
      </c>
      <c r="S104" s="6">
        <f t="shared" si="18"/>
        <v>0.42008060849571172</v>
      </c>
      <c r="T104" s="3" t="s">
        <v>298</v>
      </c>
      <c r="U104" s="3">
        <v>99.9</v>
      </c>
      <c r="V104" s="3">
        <f t="shared" si="15"/>
        <v>234180.58500000002</v>
      </c>
      <c r="W104" s="3" t="s">
        <v>298</v>
      </c>
      <c r="X104" s="93">
        <v>1922.2030000000002</v>
      </c>
      <c r="Y104" s="3">
        <v>80</v>
      </c>
      <c r="Z104" s="3">
        <v>0</v>
      </c>
      <c r="AA104" s="3">
        <v>0</v>
      </c>
      <c r="AB104" s="3">
        <v>0</v>
      </c>
      <c r="AC104" s="3">
        <v>80</v>
      </c>
      <c r="AD104" s="6">
        <f t="shared" si="19"/>
        <v>0.33606448679656936</v>
      </c>
      <c r="AE104" s="3">
        <v>187532</v>
      </c>
      <c r="AF104" s="3" t="s">
        <v>97</v>
      </c>
      <c r="AG104" s="3" t="s">
        <v>93</v>
      </c>
      <c r="AH104" s="11"/>
    </row>
    <row r="105" spans="1:34" ht="23.25" customHeight="1" x14ac:dyDescent="0.25">
      <c r="A105" s="2">
        <v>101</v>
      </c>
      <c r="B105" s="3" t="s">
        <v>398</v>
      </c>
      <c r="C105" s="2" t="s">
        <v>37</v>
      </c>
      <c r="D105" s="3" t="s">
        <v>101</v>
      </c>
      <c r="E105" s="7" t="s">
        <v>137</v>
      </c>
      <c r="F105" s="11" t="s">
        <v>201</v>
      </c>
      <c r="G105" s="6">
        <v>7</v>
      </c>
      <c r="H105" s="12">
        <v>8.7100000000000009</v>
      </c>
      <c r="I105" s="12">
        <v>0.56999999999999995</v>
      </c>
      <c r="J105" s="6">
        <f t="shared" si="14"/>
        <v>8.14</v>
      </c>
      <c r="K105" s="3">
        <v>28</v>
      </c>
      <c r="L105" s="15">
        <v>44377</v>
      </c>
      <c r="M105" s="5">
        <v>44536</v>
      </c>
      <c r="N105" s="3">
        <v>180</v>
      </c>
      <c r="O105" s="3">
        <f t="shared" si="16"/>
        <v>159</v>
      </c>
      <c r="P105" s="3">
        <f t="shared" si="17"/>
        <v>28620</v>
      </c>
      <c r="Q105" s="3">
        <v>1920.61</v>
      </c>
      <c r="R105" s="3">
        <v>82</v>
      </c>
      <c r="S105" s="6">
        <f t="shared" si="18"/>
        <v>0.34418062729899906</v>
      </c>
      <c r="T105" s="3" t="s">
        <v>298</v>
      </c>
      <c r="U105" s="3">
        <v>99.9</v>
      </c>
      <c r="V105" s="3">
        <f t="shared" si="15"/>
        <v>191868.93900000001</v>
      </c>
      <c r="W105" s="3" t="s">
        <v>298</v>
      </c>
      <c r="X105" s="93">
        <v>1574.9001999999998</v>
      </c>
      <c r="Y105" s="3">
        <v>80</v>
      </c>
      <c r="Z105" s="3">
        <v>0</v>
      </c>
      <c r="AA105" s="3">
        <v>0</v>
      </c>
      <c r="AB105" s="3">
        <v>0</v>
      </c>
      <c r="AC105" s="3">
        <v>80</v>
      </c>
      <c r="AD105" s="6">
        <f t="shared" si="19"/>
        <v>0.27534450183919928</v>
      </c>
      <c r="AE105" s="3">
        <v>153648.79999999999</v>
      </c>
      <c r="AF105" s="3" t="s">
        <v>97</v>
      </c>
      <c r="AG105" s="3" t="s">
        <v>93</v>
      </c>
      <c r="AH105" s="10" t="s">
        <v>103</v>
      </c>
    </row>
    <row r="106" spans="1:34" ht="23.25" customHeight="1" x14ac:dyDescent="0.25">
      <c r="A106" s="2">
        <v>102</v>
      </c>
      <c r="B106" s="3" t="s">
        <v>398</v>
      </c>
      <c r="C106" s="2" t="s">
        <v>37</v>
      </c>
      <c r="D106" s="3" t="s">
        <v>101</v>
      </c>
      <c r="E106" s="19" t="s">
        <v>144</v>
      </c>
      <c r="F106" s="11" t="s">
        <v>204</v>
      </c>
      <c r="G106" s="6">
        <v>5</v>
      </c>
      <c r="H106" s="12">
        <v>5.94</v>
      </c>
      <c r="I106" s="21">
        <v>0</v>
      </c>
      <c r="J106" s="6">
        <f t="shared" si="14"/>
        <v>5.94</v>
      </c>
      <c r="K106" s="3">
        <v>25</v>
      </c>
      <c r="L106" s="15">
        <v>44377</v>
      </c>
      <c r="M106" s="5">
        <v>44536</v>
      </c>
      <c r="N106" s="3">
        <v>180</v>
      </c>
      <c r="O106" s="3">
        <f t="shared" si="16"/>
        <v>159</v>
      </c>
      <c r="P106" s="3">
        <f t="shared" si="17"/>
        <v>28620</v>
      </c>
      <c r="Q106" s="3">
        <v>1763.82</v>
      </c>
      <c r="R106" s="3">
        <v>87</v>
      </c>
      <c r="S106" s="6">
        <f t="shared" si="18"/>
        <v>0.33535663175164554</v>
      </c>
      <c r="T106" s="3" t="s">
        <v>298</v>
      </c>
      <c r="U106" s="3">
        <v>99.9</v>
      </c>
      <c r="V106" s="3">
        <f t="shared" si="15"/>
        <v>176205.61800000002</v>
      </c>
      <c r="W106" s="3" t="s">
        <v>298</v>
      </c>
      <c r="X106" s="93">
        <v>1446.3324</v>
      </c>
      <c r="Y106" s="3">
        <v>80</v>
      </c>
      <c r="Z106" s="3">
        <v>0</v>
      </c>
      <c r="AA106" s="3">
        <v>2</v>
      </c>
      <c r="AB106" s="3">
        <v>0</v>
      </c>
      <c r="AC106" s="3">
        <v>82</v>
      </c>
      <c r="AD106" s="6">
        <f t="shared" si="19"/>
        <v>0.25918827493081203</v>
      </c>
      <c r="AE106" s="3">
        <v>144633.24</v>
      </c>
      <c r="AF106" s="3" t="s">
        <v>97</v>
      </c>
      <c r="AG106" s="3" t="s">
        <v>93</v>
      </c>
      <c r="AH106" s="3"/>
    </row>
    <row r="107" spans="1:34" ht="23.25" customHeight="1" x14ac:dyDescent="0.25">
      <c r="A107" s="2">
        <v>103</v>
      </c>
      <c r="B107" s="3" t="s">
        <v>398</v>
      </c>
      <c r="C107" s="2" t="s">
        <v>37</v>
      </c>
      <c r="D107" s="3" t="s">
        <v>101</v>
      </c>
      <c r="E107" s="7" t="s">
        <v>299</v>
      </c>
      <c r="F107" s="11" t="s">
        <v>219</v>
      </c>
      <c r="G107" s="6">
        <v>8.5</v>
      </c>
      <c r="H107" s="6">
        <v>9.9</v>
      </c>
      <c r="I107" s="21">
        <v>0</v>
      </c>
      <c r="J107" s="6">
        <f t="shared" si="14"/>
        <v>9.9</v>
      </c>
      <c r="K107" s="3">
        <v>63</v>
      </c>
      <c r="L107" s="14">
        <v>44368</v>
      </c>
      <c r="M107" s="5">
        <v>44536</v>
      </c>
      <c r="N107" s="3">
        <v>180</v>
      </c>
      <c r="O107" s="3">
        <f t="shared" si="16"/>
        <v>168</v>
      </c>
      <c r="P107" s="3">
        <f t="shared" si="17"/>
        <v>30240</v>
      </c>
      <c r="Q107" s="3">
        <v>4397.91</v>
      </c>
      <c r="R107" s="3">
        <v>80</v>
      </c>
      <c r="S107" s="6">
        <f t="shared" si="18"/>
        <v>0.76889972969946474</v>
      </c>
      <c r="T107" s="3" t="s">
        <v>298</v>
      </c>
      <c r="U107" s="3">
        <v>99.9</v>
      </c>
      <c r="V107" s="3">
        <f t="shared" si="15"/>
        <v>439351.20900000003</v>
      </c>
      <c r="W107" s="3" t="s">
        <v>298</v>
      </c>
      <c r="X107" s="93">
        <v>3606.2862</v>
      </c>
      <c r="Y107" s="3">
        <v>80</v>
      </c>
      <c r="Z107" s="3">
        <v>0</v>
      </c>
      <c r="AA107" s="3">
        <v>0</v>
      </c>
      <c r="AB107" s="3">
        <v>0</v>
      </c>
      <c r="AC107" s="3">
        <v>80</v>
      </c>
      <c r="AD107" s="6">
        <f t="shared" si="19"/>
        <v>0.63049777835356113</v>
      </c>
      <c r="AE107" s="3">
        <v>351832.8</v>
      </c>
      <c r="AF107" s="3" t="s">
        <v>97</v>
      </c>
      <c r="AG107" s="3" t="s">
        <v>93</v>
      </c>
      <c r="AH107" s="3"/>
    </row>
    <row r="108" spans="1:34" ht="23.25" customHeight="1" x14ac:dyDescent="0.25">
      <c r="A108" s="2">
        <v>104</v>
      </c>
      <c r="B108" s="3" t="s">
        <v>398</v>
      </c>
      <c r="C108" s="2" t="s">
        <v>37</v>
      </c>
      <c r="D108" s="3" t="s">
        <v>101</v>
      </c>
      <c r="E108" s="7" t="s">
        <v>166</v>
      </c>
      <c r="F108" s="11" t="s">
        <v>223</v>
      </c>
      <c r="G108" s="6">
        <v>10</v>
      </c>
      <c r="H108" s="6">
        <v>9.15</v>
      </c>
      <c r="I108" s="21">
        <v>0</v>
      </c>
      <c r="J108" s="6">
        <f t="shared" si="14"/>
        <v>9.15</v>
      </c>
      <c r="K108" s="3">
        <v>52</v>
      </c>
      <c r="L108" s="14">
        <v>44366</v>
      </c>
      <c r="M108" s="5">
        <v>44536</v>
      </c>
      <c r="N108" s="3">
        <v>180</v>
      </c>
      <c r="O108" s="3">
        <f t="shared" si="16"/>
        <v>170</v>
      </c>
      <c r="P108" s="3">
        <f t="shared" si="17"/>
        <v>30600</v>
      </c>
      <c r="Q108" s="3">
        <v>3617.36</v>
      </c>
      <c r="R108" s="3">
        <v>81</v>
      </c>
      <c r="S108" s="6">
        <f t="shared" si="18"/>
        <v>0.64033926690256893</v>
      </c>
      <c r="T108" s="3" t="s">
        <v>298</v>
      </c>
      <c r="U108" s="3">
        <v>99.9</v>
      </c>
      <c r="V108" s="3">
        <f t="shared" si="15"/>
        <v>361374.26400000002</v>
      </c>
      <c r="W108" s="3" t="s">
        <v>298</v>
      </c>
      <c r="X108" s="93">
        <v>2966.2352000000001</v>
      </c>
      <c r="Y108" s="3">
        <v>80</v>
      </c>
      <c r="Z108" s="3">
        <v>0</v>
      </c>
      <c r="AA108" s="3">
        <v>0</v>
      </c>
      <c r="AB108" s="3">
        <v>0</v>
      </c>
      <c r="AC108" s="3">
        <v>80</v>
      </c>
      <c r="AD108" s="6">
        <f t="shared" si="19"/>
        <v>0.51859575196059893</v>
      </c>
      <c r="AE108" s="3">
        <v>289388.79999999999</v>
      </c>
      <c r="AF108" s="3" t="s">
        <v>97</v>
      </c>
      <c r="AG108" s="3" t="s">
        <v>93</v>
      </c>
      <c r="AH108" s="3"/>
    </row>
    <row r="109" spans="1:34" ht="23.25" customHeight="1" x14ac:dyDescent="0.25">
      <c r="A109" s="2">
        <v>105</v>
      </c>
      <c r="B109" s="3" t="s">
        <v>398</v>
      </c>
      <c r="C109" s="2" t="s">
        <v>37</v>
      </c>
      <c r="D109" s="3" t="s">
        <v>101</v>
      </c>
      <c r="E109" s="19" t="s">
        <v>155</v>
      </c>
      <c r="F109" s="11" t="s">
        <v>180</v>
      </c>
      <c r="G109" s="6">
        <v>3.5</v>
      </c>
      <c r="H109" s="12">
        <v>2.46</v>
      </c>
      <c r="I109" s="21">
        <v>0</v>
      </c>
      <c r="J109" s="6">
        <f t="shared" si="14"/>
        <v>2.46</v>
      </c>
      <c r="K109" s="3">
        <v>15</v>
      </c>
      <c r="L109" s="15">
        <v>44377</v>
      </c>
      <c r="M109" s="5">
        <v>44538</v>
      </c>
      <c r="N109" s="3">
        <v>180</v>
      </c>
      <c r="O109" s="3">
        <f t="shared" si="16"/>
        <v>161</v>
      </c>
      <c r="P109" s="3">
        <f t="shared" si="17"/>
        <v>28980</v>
      </c>
      <c r="Q109" s="3">
        <v>995.4</v>
      </c>
      <c r="R109" s="3">
        <v>90</v>
      </c>
      <c r="S109" s="6">
        <f t="shared" si="18"/>
        <v>0.19578234657159949</v>
      </c>
      <c r="T109" s="3" t="s">
        <v>298</v>
      </c>
      <c r="U109" s="3">
        <v>99.9</v>
      </c>
      <c r="V109" s="3">
        <f t="shared" si="15"/>
        <v>99440.46</v>
      </c>
      <c r="W109" s="3" t="s">
        <v>298</v>
      </c>
      <c r="X109" s="93">
        <v>922.51108738383061</v>
      </c>
      <c r="Y109" s="3">
        <v>80</v>
      </c>
      <c r="Z109" s="3">
        <v>2.4</v>
      </c>
      <c r="AA109" s="3">
        <v>2</v>
      </c>
      <c r="AB109" s="3">
        <v>0</v>
      </c>
      <c r="AC109" s="3">
        <v>84.4</v>
      </c>
      <c r="AD109" s="6">
        <f t="shared" si="19"/>
        <v>0.17015606154959217</v>
      </c>
      <c r="AE109" s="3">
        <v>84011.760000000009</v>
      </c>
      <c r="AF109" s="3" t="s">
        <v>97</v>
      </c>
      <c r="AG109" s="3" t="s">
        <v>93</v>
      </c>
      <c r="AH109" s="3"/>
    </row>
    <row r="110" spans="1:34" ht="23.25" customHeight="1" x14ac:dyDescent="0.25">
      <c r="A110" s="2">
        <v>106</v>
      </c>
      <c r="B110" s="3" t="s">
        <v>398</v>
      </c>
      <c r="C110" s="2" t="s">
        <v>37</v>
      </c>
      <c r="D110" s="3" t="s">
        <v>101</v>
      </c>
      <c r="E110" s="19" t="s">
        <v>146</v>
      </c>
      <c r="F110" s="11" t="s">
        <v>182</v>
      </c>
      <c r="G110" s="6">
        <v>13.5</v>
      </c>
      <c r="H110" s="12">
        <v>11.02</v>
      </c>
      <c r="I110" s="21">
        <v>0</v>
      </c>
      <c r="J110" s="6">
        <f t="shared" si="14"/>
        <v>11.02</v>
      </c>
      <c r="K110" s="3">
        <v>63</v>
      </c>
      <c r="L110" s="15">
        <v>44377</v>
      </c>
      <c r="M110" s="5">
        <v>44538</v>
      </c>
      <c r="N110" s="3">
        <v>180</v>
      </c>
      <c r="O110" s="3">
        <f t="shared" si="16"/>
        <v>161</v>
      </c>
      <c r="P110" s="3">
        <f t="shared" si="17"/>
        <v>28980</v>
      </c>
      <c r="Q110" s="3">
        <v>4389.4399999999996</v>
      </c>
      <c r="R110" s="3">
        <v>96</v>
      </c>
      <c r="S110" s="6">
        <f t="shared" si="18"/>
        <v>0.92090267318758734</v>
      </c>
      <c r="T110" s="3" t="s">
        <v>298</v>
      </c>
      <c r="U110" s="3">
        <v>99.9</v>
      </c>
      <c r="V110" s="3">
        <f t="shared" si="15"/>
        <v>438505.05599999998</v>
      </c>
      <c r="W110" s="3" t="s">
        <v>298</v>
      </c>
      <c r="X110" s="93">
        <v>4099.0822239352865</v>
      </c>
      <c r="Y110" s="3">
        <v>80</v>
      </c>
      <c r="Z110" s="3">
        <v>2.4</v>
      </c>
      <c r="AA110" s="3">
        <v>2</v>
      </c>
      <c r="AB110" s="3">
        <v>0</v>
      </c>
      <c r="AC110" s="3">
        <v>84.4</v>
      </c>
      <c r="AD110" s="6">
        <f t="shared" si="19"/>
        <v>0.75607079061865923</v>
      </c>
      <c r="AE110" s="3">
        <v>370468.73599999998</v>
      </c>
      <c r="AF110" s="3" t="s">
        <v>97</v>
      </c>
      <c r="AG110" s="3" t="s">
        <v>93</v>
      </c>
      <c r="AH110" s="3"/>
    </row>
    <row r="111" spans="1:34" ht="23.25" customHeight="1" x14ac:dyDescent="0.25">
      <c r="A111" s="2">
        <v>107</v>
      </c>
      <c r="B111" s="3" t="s">
        <v>398</v>
      </c>
      <c r="C111" s="2" t="s">
        <v>37</v>
      </c>
      <c r="D111" s="3" t="s">
        <v>101</v>
      </c>
      <c r="E111" s="7" t="s">
        <v>46</v>
      </c>
      <c r="F111" s="11" t="s">
        <v>185</v>
      </c>
      <c r="G111" s="6">
        <v>10.5</v>
      </c>
      <c r="H111" s="12">
        <v>8.6</v>
      </c>
      <c r="I111" s="21">
        <v>0</v>
      </c>
      <c r="J111" s="6">
        <f t="shared" si="14"/>
        <v>8.6</v>
      </c>
      <c r="K111" s="3">
        <v>56</v>
      </c>
      <c r="L111" s="15">
        <v>44377</v>
      </c>
      <c r="M111" s="5">
        <v>44538</v>
      </c>
      <c r="N111" s="3">
        <v>180</v>
      </c>
      <c r="O111" s="3">
        <f t="shared" si="16"/>
        <v>161</v>
      </c>
      <c r="P111" s="3">
        <f t="shared" si="17"/>
        <v>28980</v>
      </c>
      <c r="Q111" s="3">
        <v>3954.42</v>
      </c>
      <c r="R111" s="3">
        <v>86</v>
      </c>
      <c r="S111" s="6">
        <f t="shared" si="18"/>
        <v>0.7432152782348932</v>
      </c>
      <c r="T111" s="3" t="s">
        <v>298</v>
      </c>
      <c r="U111" s="3">
        <v>99.9</v>
      </c>
      <c r="V111" s="3">
        <f t="shared" si="15"/>
        <v>395046.55800000002</v>
      </c>
      <c r="W111" s="3" t="s">
        <v>298</v>
      </c>
      <c r="X111" s="93">
        <v>3497.1761936678722</v>
      </c>
      <c r="Y111" s="3">
        <v>80</v>
      </c>
      <c r="Z111" s="3">
        <v>0</v>
      </c>
      <c r="AA111" s="3">
        <v>2</v>
      </c>
      <c r="AB111" s="3">
        <v>0</v>
      </c>
      <c r="AC111" s="3">
        <v>82</v>
      </c>
      <c r="AD111" s="6">
        <f t="shared" si="19"/>
        <v>0.62670729409496684</v>
      </c>
      <c r="AE111" s="3">
        <v>324262.44</v>
      </c>
      <c r="AF111" s="3" t="s">
        <v>97</v>
      </c>
      <c r="AG111" s="3" t="s">
        <v>93</v>
      </c>
      <c r="AH111" s="11"/>
    </row>
    <row r="112" spans="1:34" ht="23.25" customHeight="1" x14ac:dyDescent="0.25">
      <c r="A112" s="2">
        <v>108</v>
      </c>
      <c r="B112" s="3" t="s">
        <v>398</v>
      </c>
      <c r="C112" s="2" t="s">
        <v>38</v>
      </c>
      <c r="D112" s="3" t="s">
        <v>101</v>
      </c>
      <c r="E112" s="7" t="s">
        <v>148</v>
      </c>
      <c r="F112" s="11" t="s">
        <v>186</v>
      </c>
      <c r="G112" s="6">
        <v>4.5</v>
      </c>
      <c r="H112" s="12">
        <v>3.51</v>
      </c>
      <c r="I112" s="21">
        <v>0</v>
      </c>
      <c r="J112" s="6">
        <f t="shared" si="14"/>
        <v>3.51</v>
      </c>
      <c r="K112" s="3">
        <v>22</v>
      </c>
      <c r="L112" s="15">
        <v>44377</v>
      </c>
      <c r="M112" s="5">
        <v>44538</v>
      </c>
      <c r="N112" s="3">
        <v>180</v>
      </c>
      <c r="O112" s="3">
        <f t="shared" si="16"/>
        <v>161</v>
      </c>
      <c r="P112" s="3">
        <f t="shared" si="17"/>
        <v>28980</v>
      </c>
      <c r="Q112" s="3">
        <v>1550.61</v>
      </c>
      <c r="R112" s="3">
        <v>89</v>
      </c>
      <c r="S112" s="6">
        <f t="shared" si="18"/>
        <v>0.30159627322514138</v>
      </c>
      <c r="T112" s="3" t="s">
        <v>298</v>
      </c>
      <c r="U112" s="3">
        <v>99.9</v>
      </c>
      <c r="V112" s="3">
        <f t="shared" si="15"/>
        <v>154905.93900000001</v>
      </c>
      <c r="W112" s="3" t="s">
        <v>298</v>
      </c>
      <c r="X112" s="93">
        <v>1356.1031599535356</v>
      </c>
      <c r="Y112" s="3">
        <v>80</v>
      </c>
      <c r="Z112" s="3">
        <v>0</v>
      </c>
      <c r="AA112" s="3">
        <v>2</v>
      </c>
      <c r="AB112" s="3">
        <v>0</v>
      </c>
      <c r="AC112" s="3">
        <v>82</v>
      </c>
      <c r="AD112" s="6">
        <f t="shared" si="19"/>
        <v>0.24301885144561508</v>
      </c>
      <c r="AE112" s="3">
        <v>127150.01999999999</v>
      </c>
      <c r="AF112" s="3" t="s">
        <v>97</v>
      </c>
      <c r="AG112" s="3" t="s">
        <v>93</v>
      </c>
      <c r="AH112" s="11"/>
    </row>
    <row r="113" spans="1:34" ht="23.25" customHeight="1" x14ac:dyDescent="0.25">
      <c r="A113" s="2">
        <v>109</v>
      </c>
      <c r="B113" s="3" t="s">
        <v>398</v>
      </c>
      <c r="C113" s="2" t="s">
        <v>37</v>
      </c>
      <c r="D113" s="3" t="s">
        <v>101</v>
      </c>
      <c r="E113" s="7" t="s">
        <v>152</v>
      </c>
      <c r="F113" s="11" t="s">
        <v>190</v>
      </c>
      <c r="G113" s="6">
        <v>3</v>
      </c>
      <c r="H113" s="12">
        <v>2.95</v>
      </c>
      <c r="I113" s="21">
        <v>0</v>
      </c>
      <c r="J113" s="6">
        <f t="shared" si="14"/>
        <v>2.95</v>
      </c>
      <c r="K113" s="3">
        <v>18</v>
      </c>
      <c r="L113" s="15">
        <v>44377</v>
      </c>
      <c r="M113" s="5">
        <v>44538</v>
      </c>
      <c r="N113" s="3">
        <v>180</v>
      </c>
      <c r="O113" s="3">
        <f t="shared" si="16"/>
        <v>161</v>
      </c>
      <c r="P113" s="3">
        <f t="shared" si="17"/>
        <v>28980</v>
      </c>
      <c r="Q113" s="3">
        <v>1230.03</v>
      </c>
      <c r="R113" s="3">
        <v>90</v>
      </c>
      <c r="S113" s="6">
        <f t="shared" si="18"/>
        <v>0.24193104254919079</v>
      </c>
      <c r="T113" s="3" t="s">
        <v>298</v>
      </c>
      <c r="U113" s="3">
        <v>99.9</v>
      </c>
      <c r="V113" s="3">
        <f t="shared" si="15"/>
        <v>122879.997</v>
      </c>
      <c r="W113" s="3" t="s">
        <v>298</v>
      </c>
      <c r="X113" s="93">
        <v>1076.0560740506078</v>
      </c>
      <c r="Y113" s="3">
        <v>80</v>
      </c>
      <c r="Z113" s="3">
        <v>0</v>
      </c>
      <c r="AA113" s="3">
        <v>2</v>
      </c>
      <c r="AB113" s="3">
        <v>0</v>
      </c>
      <c r="AC113" s="3">
        <v>82</v>
      </c>
      <c r="AD113" s="6">
        <f t="shared" si="19"/>
        <v>0.1928333469968585</v>
      </c>
      <c r="AE113" s="3">
        <v>100862.45999999999</v>
      </c>
      <c r="AF113" s="3" t="s">
        <v>97</v>
      </c>
      <c r="AG113" s="3" t="s">
        <v>93</v>
      </c>
      <c r="AH113" s="11"/>
    </row>
    <row r="114" spans="1:34" ht="23.25" customHeight="1" x14ac:dyDescent="0.25">
      <c r="A114" s="2">
        <v>110</v>
      </c>
      <c r="B114" s="3" t="s">
        <v>398</v>
      </c>
      <c r="C114" s="2" t="s">
        <v>38</v>
      </c>
      <c r="D114" s="3" t="s">
        <v>101</v>
      </c>
      <c r="E114" s="7" t="s">
        <v>151</v>
      </c>
      <c r="F114" s="11" t="s">
        <v>193</v>
      </c>
      <c r="G114" s="6">
        <v>4.5</v>
      </c>
      <c r="H114" s="12">
        <v>3.29</v>
      </c>
      <c r="I114" s="21">
        <v>0</v>
      </c>
      <c r="J114" s="6">
        <f t="shared" si="14"/>
        <v>3.29</v>
      </c>
      <c r="K114" s="3">
        <v>10</v>
      </c>
      <c r="L114" s="15">
        <v>44377</v>
      </c>
      <c r="M114" s="5">
        <v>44538</v>
      </c>
      <c r="N114" s="3">
        <v>180</v>
      </c>
      <c r="O114" s="3">
        <f t="shared" si="16"/>
        <v>161</v>
      </c>
      <c r="P114" s="3">
        <f t="shared" si="17"/>
        <v>28980</v>
      </c>
      <c r="Q114" s="3">
        <v>661.54</v>
      </c>
      <c r="R114" s="3">
        <v>85</v>
      </c>
      <c r="S114" s="6">
        <f t="shared" si="18"/>
        <v>0.12288770066565036</v>
      </c>
      <c r="T114" s="3" t="s">
        <v>298</v>
      </c>
      <c r="U114" s="3">
        <v>99.9</v>
      </c>
      <c r="V114" s="3">
        <f t="shared" si="15"/>
        <v>66087.846000000005</v>
      </c>
      <c r="W114" s="3" t="s">
        <v>298</v>
      </c>
      <c r="X114" s="93">
        <v>612.68635324511069</v>
      </c>
      <c r="Y114" s="3">
        <v>80</v>
      </c>
      <c r="Z114" s="3">
        <v>2.4</v>
      </c>
      <c r="AA114" s="3">
        <v>2</v>
      </c>
      <c r="AB114" s="3">
        <v>0</v>
      </c>
      <c r="AC114" s="3">
        <v>84.4</v>
      </c>
      <c r="AD114" s="6">
        <f t="shared" si="19"/>
        <v>0.11300926163285648</v>
      </c>
      <c r="AE114" s="3">
        <v>55833.976000000002</v>
      </c>
      <c r="AF114" s="3" t="s">
        <v>97</v>
      </c>
      <c r="AG114" s="3" t="s">
        <v>93</v>
      </c>
      <c r="AH114" s="11"/>
    </row>
    <row r="115" spans="1:34" ht="23.25" customHeight="1" x14ac:dyDescent="0.25">
      <c r="A115" s="2">
        <v>111</v>
      </c>
      <c r="B115" s="3" t="s">
        <v>398</v>
      </c>
      <c r="C115" s="2" t="s">
        <v>37</v>
      </c>
      <c r="D115" s="3" t="s">
        <v>101</v>
      </c>
      <c r="E115" s="7" t="s">
        <v>143</v>
      </c>
      <c r="F115" s="11" t="s">
        <v>194</v>
      </c>
      <c r="G115" s="6">
        <v>7</v>
      </c>
      <c r="H115" s="12">
        <v>5.82</v>
      </c>
      <c r="I115" s="21">
        <v>0</v>
      </c>
      <c r="J115" s="6">
        <f t="shared" si="14"/>
        <v>5.82</v>
      </c>
      <c r="K115" s="3">
        <v>39</v>
      </c>
      <c r="L115" s="15">
        <v>44377</v>
      </c>
      <c r="M115" s="5">
        <v>44539</v>
      </c>
      <c r="N115" s="3">
        <v>180</v>
      </c>
      <c r="O115" s="3">
        <f t="shared" si="16"/>
        <v>162</v>
      </c>
      <c r="P115" s="3">
        <f t="shared" si="17"/>
        <v>29160</v>
      </c>
      <c r="Q115" s="3">
        <v>2707.38</v>
      </c>
      <c r="R115" s="3">
        <v>86</v>
      </c>
      <c r="S115" s="6">
        <f t="shared" si="18"/>
        <v>0.50883977422418092</v>
      </c>
      <c r="T115" s="3" t="s">
        <v>298</v>
      </c>
      <c r="U115" s="3">
        <v>99.9</v>
      </c>
      <c r="V115" s="3">
        <f t="shared" si="15"/>
        <v>270467.26200000005</v>
      </c>
      <c r="W115" s="3" t="s">
        <v>298</v>
      </c>
      <c r="X115" s="93">
        <v>2530.6553582820197</v>
      </c>
      <c r="Y115" s="3">
        <v>80</v>
      </c>
      <c r="Z115" s="3">
        <v>2.4</v>
      </c>
      <c r="AA115" s="3">
        <v>2</v>
      </c>
      <c r="AB115" s="3">
        <v>0</v>
      </c>
      <c r="AC115" s="3">
        <v>84.4</v>
      </c>
      <c r="AD115" s="6">
        <f t="shared" si="19"/>
        <v>0.46677633991999656</v>
      </c>
      <c r="AE115" s="3">
        <v>228502.87200000003</v>
      </c>
      <c r="AF115" s="3" t="s">
        <v>97</v>
      </c>
      <c r="AG115" s="3" t="s">
        <v>93</v>
      </c>
      <c r="AH115" s="11"/>
    </row>
    <row r="116" spans="1:34" ht="23.25" customHeight="1" x14ac:dyDescent="0.25">
      <c r="A116" s="2">
        <v>112</v>
      </c>
      <c r="B116" s="3" t="s">
        <v>398</v>
      </c>
      <c r="C116" s="2" t="s">
        <v>37</v>
      </c>
      <c r="D116" s="3" t="s">
        <v>101</v>
      </c>
      <c r="E116" s="7" t="s">
        <v>142</v>
      </c>
      <c r="F116" s="11" t="s">
        <v>195</v>
      </c>
      <c r="G116" s="6">
        <v>12</v>
      </c>
      <c r="H116" s="12">
        <v>6.54</v>
      </c>
      <c r="I116" s="21">
        <v>0</v>
      </c>
      <c r="J116" s="6">
        <f t="shared" si="14"/>
        <v>6.54</v>
      </c>
      <c r="K116" s="3">
        <v>45</v>
      </c>
      <c r="L116" s="15">
        <v>44377</v>
      </c>
      <c r="M116" s="5">
        <v>44538</v>
      </c>
      <c r="N116" s="3">
        <v>180</v>
      </c>
      <c r="O116" s="3">
        <f t="shared" si="16"/>
        <v>161</v>
      </c>
      <c r="P116" s="3">
        <f t="shared" si="17"/>
        <v>28980</v>
      </c>
      <c r="Q116" s="3">
        <v>3136.97</v>
      </c>
      <c r="R116" s="3">
        <v>89</v>
      </c>
      <c r="S116" s="6">
        <f t="shared" si="18"/>
        <v>0.61014598204517689</v>
      </c>
      <c r="T116" s="3" t="s">
        <v>298</v>
      </c>
      <c r="U116" s="3">
        <v>99.9</v>
      </c>
      <c r="V116" s="3">
        <f t="shared" si="15"/>
        <v>313383.30300000001</v>
      </c>
      <c r="W116" s="3" t="s">
        <v>298</v>
      </c>
      <c r="X116" s="93">
        <v>2778.6607389899018</v>
      </c>
      <c r="Y116" s="3">
        <v>80</v>
      </c>
      <c r="Z116" s="3">
        <v>0</v>
      </c>
      <c r="AA116" s="3">
        <v>2</v>
      </c>
      <c r="AB116" s="3">
        <v>0</v>
      </c>
      <c r="AC116" s="3">
        <v>82</v>
      </c>
      <c r="AD116" s="6">
        <f t="shared" si="19"/>
        <v>0.49794658790522012</v>
      </c>
      <c r="AE116" s="3">
        <v>257231.53999999998</v>
      </c>
      <c r="AF116" s="3" t="s">
        <v>97</v>
      </c>
      <c r="AG116" s="3" t="s">
        <v>93</v>
      </c>
      <c r="AH116" s="11"/>
    </row>
    <row r="117" spans="1:34" ht="23.25" customHeight="1" x14ac:dyDescent="0.25">
      <c r="A117" s="2">
        <v>113</v>
      </c>
      <c r="B117" s="3" t="s">
        <v>398</v>
      </c>
      <c r="C117" s="2" t="s">
        <v>37</v>
      </c>
      <c r="D117" s="3" t="s">
        <v>101</v>
      </c>
      <c r="E117" s="19" t="s">
        <v>140</v>
      </c>
      <c r="F117" s="11" t="s">
        <v>196</v>
      </c>
      <c r="G117" s="6">
        <v>11.5</v>
      </c>
      <c r="H117" s="12">
        <v>7.79</v>
      </c>
      <c r="I117" s="21">
        <v>0</v>
      </c>
      <c r="J117" s="6">
        <f t="shared" si="14"/>
        <v>7.79</v>
      </c>
      <c r="K117" s="3">
        <v>45</v>
      </c>
      <c r="L117" s="15">
        <v>44377</v>
      </c>
      <c r="M117" s="5">
        <v>44538</v>
      </c>
      <c r="N117" s="3">
        <v>180</v>
      </c>
      <c r="O117" s="3">
        <f t="shared" si="16"/>
        <v>161</v>
      </c>
      <c r="P117" s="3">
        <f t="shared" si="17"/>
        <v>28980</v>
      </c>
      <c r="Q117" s="3">
        <v>3155.62</v>
      </c>
      <c r="R117" s="3">
        <v>91</v>
      </c>
      <c r="S117" s="6">
        <f t="shared" si="18"/>
        <v>0.62756610019905601</v>
      </c>
      <c r="T117" s="3" t="s">
        <v>298</v>
      </c>
      <c r="U117" s="3">
        <v>99.9</v>
      </c>
      <c r="V117" s="3">
        <f t="shared" si="15"/>
        <v>315246.43800000002</v>
      </c>
      <c r="W117" s="3" t="s">
        <v>298</v>
      </c>
      <c r="X117" s="93">
        <v>2792.5576969482249</v>
      </c>
      <c r="Y117" s="3">
        <v>80</v>
      </c>
      <c r="Z117" s="3">
        <v>0</v>
      </c>
      <c r="AA117" s="3">
        <v>2</v>
      </c>
      <c r="AB117" s="3">
        <v>0</v>
      </c>
      <c r="AC117" s="3">
        <v>82</v>
      </c>
      <c r="AD117" s="6">
        <f t="shared" si="19"/>
        <v>0.50043697570266132</v>
      </c>
      <c r="AE117" s="3">
        <v>258760.84</v>
      </c>
      <c r="AF117" s="3" t="s">
        <v>97</v>
      </c>
      <c r="AG117" s="3" t="s">
        <v>93</v>
      </c>
      <c r="AH117" s="11"/>
    </row>
    <row r="118" spans="1:34" ht="23.25" customHeight="1" x14ac:dyDescent="0.25">
      <c r="A118" s="2">
        <v>114</v>
      </c>
      <c r="B118" s="3" t="s">
        <v>398</v>
      </c>
      <c r="C118" s="2" t="s">
        <v>37</v>
      </c>
      <c r="D118" s="3" t="s">
        <v>101</v>
      </c>
      <c r="E118" s="7" t="s">
        <v>49</v>
      </c>
      <c r="F118" s="11" t="s">
        <v>198</v>
      </c>
      <c r="G118" s="6">
        <v>10.5</v>
      </c>
      <c r="H118" s="12">
        <v>8.09</v>
      </c>
      <c r="I118" s="21">
        <v>0</v>
      </c>
      <c r="J118" s="6">
        <f t="shared" si="14"/>
        <v>8.09</v>
      </c>
      <c r="K118" s="3">
        <v>43</v>
      </c>
      <c r="L118" s="15">
        <v>44377</v>
      </c>
      <c r="M118" s="5">
        <v>44538</v>
      </c>
      <c r="N118" s="3">
        <v>180</v>
      </c>
      <c r="O118" s="3">
        <f t="shared" si="16"/>
        <v>161</v>
      </c>
      <c r="P118" s="3">
        <f t="shared" si="17"/>
        <v>28980</v>
      </c>
      <c r="Q118" s="3">
        <v>3041.37</v>
      </c>
      <c r="R118" s="3">
        <v>80</v>
      </c>
      <c r="S118" s="6">
        <f t="shared" si="18"/>
        <v>0.53173179326454179</v>
      </c>
      <c r="T118" s="3" t="s">
        <v>298</v>
      </c>
      <c r="U118" s="3">
        <v>99.9</v>
      </c>
      <c r="V118" s="3">
        <f t="shared" si="15"/>
        <v>303832.86300000001</v>
      </c>
      <c r="W118" s="3" t="s">
        <v>298</v>
      </c>
      <c r="X118" s="93">
        <v>2841.3420796714845</v>
      </c>
      <c r="Y118" s="3">
        <v>80</v>
      </c>
      <c r="Z118" s="3">
        <v>2.4</v>
      </c>
      <c r="AA118" s="3">
        <v>0</v>
      </c>
      <c r="AB118" s="3">
        <v>0</v>
      </c>
      <c r="AC118" s="3">
        <v>82.4</v>
      </c>
      <c r="AD118" s="6">
        <f t="shared" si="19"/>
        <v>0.51166312447376439</v>
      </c>
      <c r="AE118" s="3">
        <v>250608.88800000001</v>
      </c>
      <c r="AF118" s="3" t="s">
        <v>97</v>
      </c>
      <c r="AG118" s="3" t="s">
        <v>93</v>
      </c>
      <c r="AH118" s="11"/>
    </row>
    <row r="119" spans="1:34" ht="23.25" customHeight="1" x14ac:dyDescent="0.25">
      <c r="A119" s="2">
        <v>115</v>
      </c>
      <c r="B119" s="3" t="s">
        <v>398</v>
      </c>
      <c r="C119" s="2" t="s">
        <v>37</v>
      </c>
      <c r="D119" s="3" t="s">
        <v>101</v>
      </c>
      <c r="E119" s="19" t="s">
        <v>50</v>
      </c>
      <c r="F119" s="11" t="s">
        <v>200</v>
      </c>
      <c r="G119" s="6">
        <v>6.5</v>
      </c>
      <c r="H119" s="12">
        <v>3.19</v>
      </c>
      <c r="I119" s="21">
        <v>0</v>
      </c>
      <c r="J119" s="6">
        <f t="shared" si="14"/>
        <v>3.19</v>
      </c>
      <c r="K119" s="3">
        <v>14</v>
      </c>
      <c r="L119" s="15">
        <v>44377</v>
      </c>
      <c r="M119" s="5">
        <v>44538</v>
      </c>
      <c r="N119" s="3">
        <v>180</v>
      </c>
      <c r="O119" s="3">
        <f t="shared" si="16"/>
        <v>161</v>
      </c>
      <c r="P119" s="3">
        <f t="shared" si="17"/>
        <v>28980</v>
      </c>
      <c r="Q119" s="3">
        <v>955.66</v>
      </c>
      <c r="R119" s="3">
        <v>91</v>
      </c>
      <c r="S119" s="6">
        <f t="shared" si="18"/>
        <v>0.19005451205031973</v>
      </c>
      <c r="T119" s="3" t="s">
        <v>298</v>
      </c>
      <c r="U119" s="3">
        <v>99.9</v>
      </c>
      <c r="V119" s="3">
        <f t="shared" si="15"/>
        <v>95470.434000000008</v>
      </c>
      <c r="W119" s="3" t="s">
        <v>298</v>
      </c>
      <c r="X119" s="93">
        <v>880.62432255140982</v>
      </c>
      <c r="Y119" s="3">
        <v>80</v>
      </c>
      <c r="Z119" s="3">
        <v>1.6</v>
      </c>
      <c r="AA119" s="3">
        <v>2</v>
      </c>
      <c r="AB119" s="3">
        <v>0</v>
      </c>
      <c r="AC119" s="3">
        <v>83.6</v>
      </c>
      <c r="AD119" s="6">
        <f t="shared" si="19"/>
        <v>0.16089047632568609</v>
      </c>
      <c r="AE119" s="3">
        <v>79893.175999999992</v>
      </c>
      <c r="AF119" s="3" t="s">
        <v>97</v>
      </c>
      <c r="AG119" s="3" t="s">
        <v>93</v>
      </c>
      <c r="AH119" s="11"/>
    </row>
    <row r="120" spans="1:34" ht="23.25" customHeight="1" x14ac:dyDescent="0.25">
      <c r="A120" s="2">
        <v>116</v>
      </c>
      <c r="B120" s="3" t="s">
        <v>398</v>
      </c>
      <c r="C120" s="2" t="s">
        <v>37</v>
      </c>
      <c r="D120" s="3" t="s">
        <v>101</v>
      </c>
      <c r="E120" s="7" t="s">
        <v>149</v>
      </c>
      <c r="F120" s="11" t="s">
        <v>202</v>
      </c>
      <c r="G120" s="6">
        <v>4.5</v>
      </c>
      <c r="H120" s="12">
        <v>2.86</v>
      </c>
      <c r="I120" s="21">
        <v>0</v>
      </c>
      <c r="J120" s="6">
        <f t="shared" si="14"/>
        <v>2.86</v>
      </c>
      <c r="K120" s="3">
        <v>15</v>
      </c>
      <c r="L120" s="15">
        <v>44377</v>
      </c>
      <c r="M120" s="5">
        <v>44538</v>
      </c>
      <c r="N120" s="3">
        <v>180</v>
      </c>
      <c r="O120" s="3">
        <f t="shared" si="16"/>
        <v>161</v>
      </c>
      <c r="P120" s="3">
        <f t="shared" si="17"/>
        <v>28980</v>
      </c>
      <c r="Q120" s="3">
        <v>1000.88</v>
      </c>
      <c r="R120" s="3">
        <v>81</v>
      </c>
      <c r="S120" s="6">
        <f t="shared" si="18"/>
        <v>0.1771741727274706</v>
      </c>
      <c r="T120" s="3" t="s">
        <v>298</v>
      </c>
      <c r="U120" s="3">
        <v>99.9</v>
      </c>
      <c r="V120" s="3">
        <f t="shared" si="15"/>
        <v>99987.912000000011</v>
      </c>
      <c r="W120" s="3" t="s">
        <v>298</v>
      </c>
      <c r="X120" s="93">
        <v>860.36574036419324</v>
      </c>
      <c r="Y120" s="3">
        <v>80</v>
      </c>
      <c r="Z120" s="3">
        <v>0</v>
      </c>
      <c r="AA120" s="3">
        <v>0</v>
      </c>
      <c r="AB120" s="3">
        <v>0</v>
      </c>
      <c r="AC120" s="3">
        <v>80</v>
      </c>
      <c r="AD120" s="6">
        <f t="shared" si="19"/>
        <v>0.15042030992191929</v>
      </c>
      <c r="AE120" s="3">
        <v>80070.399999999994</v>
      </c>
      <c r="AF120" s="3" t="s">
        <v>97</v>
      </c>
      <c r="AG120" s="3" t="s">
        <v>93</v>
      </c>
      <c r="AH120" s="3"/>
    </row>
    <row r="121" spans="1:34" ht="23.25" customHeight="1" x14ac:dyDescent="0.25">
      <c r="A121" s="2">
        <v>117</v>
      </c>
      <c r="B121" s="3" t="s">
        <v>398</v>
      </c>
      <c r="C121" s="2" t="s">
        <v>37</v>
      </c>
      <c r="D121" s="3" t="s">
        <v>101</v>
      </c>
      <c r="E121" s="19" t="s">
        <v>52</v>
      </c>
      <c r="F121" s="11" t="s">
        <v>205</v>
      </c>
      <c r="G121" s="6">
        <v>9</v>
      </c>
      <c r="H121" s="12">
        <v>7.25</v>
      </c>
      <c r="I121" s="21">
        <v>0</v>
      </c>
      <c r="J121" s="6">
        <f t="shared" si="14"/>
        <v>7.25</v>
      </c>
      <c r="K121" s="3">
        <v>46</v>
      </c>
      <c r="L121" s="15">
        <v>44377</v>
      </c>
      <c r="M121" s="5">
        <v>44538</v>
      </c>
      <c r="N121" s="3">
        <v>180</v>
      </c>
      <c r="O121" s="3">
        <f t="shared" si="16"/>
        <v>161</v>
      </c>
      <c r="P121" s="3">
        <f t="shared" si="17"/>
        <v>28980</v>
      </c>
      <c r="Q121" s="3">
        <v>3196.31</v>
      </c>
      <c r="R121" s="3">
        <v>89</v>
      </c>
      <c r="S121" s="6">
        <f t="shared" si="18"/>
        <v>0.6216877126242264</v>
      </c>
      <c r="T121" s="3" t="s">
        <v>298</v>
      </c>
      <c r="U121" s="3">
        <v>99.9</v>
      </c>
      <c r="V121" s="3">
        <f t="shared" si="15"/>
        <v>319311.36900000001</v>
      </c>
      <c r="W121" s="3" t="s">
        <v>298</v>
      </c>
      <c r="X121" s="93">
        <v>2985.1759297793351</v>
      </c>
      <c r="Y121" s="3">
        <v>80</v>
      </c>
      <c r="Z121" s="3">
        <v>2.4</v>
      </c>
      <c r="AA121" s="3">
        <v>2</v>
      </c>
      <c r="AB121" s="3">
        <v>0</v>
      </c>
      <c r="AC121" s="3">
        <v>84.4</v>
      </c>
      <c r="AD121" s="6">
        <f t="shared" si="19"/>
        <v>0.55061211316645331</v>
      </c>
      <c r="AE121" s="3">
        <v>269768.56400000001</v>
      </c>
      <c r="AF121" s="3" t="s">
        <v>97</v>
      </c>
      <c r="AG121" s="3" t="s">
        <v>93</v>
      </c>
      <c r="AH121" s="3"/>
    </row>
    <row r="122" spans="1:34" ht="23.25" customHeight="1" x14ac:dyDescent="0.25">
      <c r="A122" s="2">
        <v>118</v>
      </c>
      <c r="B122" s="3" t="s">
        <v>398</v>
      </c>
      <c r="C122" s="2" t="s">
        <v>37</v>
      </c>
      <c r="D122" s="3" t="s">
        <v>101</v>
      </c>
      <c r="E122" s="7" t="s">
        <v>150</v>
      </c>
      <c r="F122" s="11" t="s">
        <v>206</v>
      </c>
      <c r="G122" s="6">
        <v>7</v>
      </c>
      <c r="H122" s="12">
        <v>6</v>
      </c>
      <c r="I122" s="21">
        <v>0</v>
      </c>
      <c r="J122" s="6">
        <f t="shared" si="14"/>
        <v>6</v>
      </c>
      <c r="K122" s="3">
        <v>19</v>
      </c>
      <c r="L122" s="15">
        <v>44377</v>
      </c>
      <c r="M122" s="5">
        <v>44538</v>
      </c>
      <c r="N122" s="3">
        <v>180</v>
      </c>
      <c r="O122" s="3">
        <f t="shared" si="16"/>
        <v>161</v>
      </c>
      <c r="P122" s="3">
        <f t="shared" si="17"/>
        <v>28980</v>
      </c>
      <c r="Q122" s="3">
        <v>1299.94</v>
      </c>
      <c r="R122" s="3">
        <v>97</v>
      </c>
      <c r="S122" s="6">
        <f t="shared" si="18"/>
        <v>0.27556777230171736</v>
      </c>
      <c r="T122" s="3" t="s">
        <v>298</v>
      </c>
      <c r="U122" s="3">
        <v>99.9</v>
      </c>
      <c r="V122" s="3">
        <f t="shared" si="15"/>
        <v>129864.00600000001</v>
      </c>
      <c r="W122" s="3" t="s">
        <v>298</v>
      </c>
      <c r="X122" s="93">
        <v>1131.605370394002</v>
      </c>
      <c r="Y122" s="3">
        <v>80</v>
      </c>
      <c r="Z122" s="3">
        <v>0</v>
      </c>
      <c r="AA122" s="3">
        <v>2</v>
      </c>
      <c r="AB122" s="3">
        <v>0</v>
      </c>
      <c r="AC122" s="3">
        <v>82</v>
      </c>
      <c r="AD122" s="6">
        <f t="shared" si="19"/>
        <v>0.2027879924800578</v>
      </c>
      <c r="AE122" s="3">
        <v>106595.08</v>
      </c>
      <c r="AF122" s="3" t="s">
        <v>97</v>
      </c>
      <c r="AG122" s="3" t="s">
        <v>93</v>
      </c>
      <c r="AH122" s="3"/>
    </row>
    <row r="123" spans="1:34" ht="23.25" customHeight="1" x14ac:dyDescent="0.25">
      <c r="A123" s="2">
        <v>119</v>
      </c>
      <c r="B123" s="3" t="s">
        <v>398</v>
      </c>
      <c r="C123" s="2" t="s">
        <v>37</v>
      </c>
      <c r="D123" s="3" t="s">
        <v>101</v>
      </c>
      <c r="E123" s="19" t="s">
        <v>155</v>
      </c>
      <c r="F123" s="11" t="s">
        <v>207</v>
      </c>
      <c r="G123" s="6">
        <v>8</v>
      </c>
      <c r="H123" s="12">
        <v>2.4700000000000002</v>
      </c>
      <c r="I123" s="21">
        <v>0</v>
      </c>
      <c r="J123" s="6">
        <f t="shared" si="14"/>
        <v>2.4700000000000002</v>
      </c>
      <c r="K123" s="3">
        <v>10</v>
      </c>
      <c r="L123" s="15">
        <v>44377</v>
      </c>
      <c r="M123" s="5">
        <v>44538</v>
      </c>
      <c r="N123" s="3">
        <v>180</v>
      </c>
      <c r="O123" s="3">
        <f t="shared" si="16"/>
        <v>161</v>
      </c>
      <c r="P123" s="3">
        <f t="shared" si="17"/>
        <v>28980</v>
      </c>
      <c r="Q123" s="3">
        <v>704.12</v>
      </c>
      <c r="R123" s="3">
        <v>94</v>
      </c>
      <c r="S123" s="6">
        <f t="shared" si="18"/>
        <v>0.14464649601044241</v>
      </c>
      <c r="T123" s="3" t="s">
        <v>298</v>
      </c>
      <c r="U123" s="3">
        <v>99.9</v>
      </c>
      <c r="V123" s="3">
        <f t="shared" si="15"/>
        <v>70341.588000000003</v>
      </c>
      <c r="W123" s="3" t="s">
        <v>298</v>
      </c>
      <c r="X123" s="93">
        <v>651.51798753602122</v>
      </c>
      <c r="Y123" s="3">
        <v>80</v>
      </c>
      <c r="Z123" s="3">
        <v>2.4</v>
      </c>
      <c r="AA123" s="3">
        <v>2</v>
      </c>
      <c r="AB123" s="3">
        <v>0</v>
      </c>
      <c r="AC123" s="3">
        <v>84.4</v>
      </c>
      <c r="AD123" s="6">
        <f t="shared" si="19"/>
        <v>0.12017170991650107</v>
      </c>
      <c r="AE123" s="3">
        <v>59427.728000000003</v>
      </c>
      <c r="AF123" s="3" t="s">
        <v>97</v>
      </c>
      <c r="AG123" s="3" t="s">
        <v>93</v>
      </c>
      <c r="AH123" s="3"/>
    </row>
    <row r="124" spans="1:34" ht="23.25" customHeight="1" x14ac:dyDescent="0.25">
      <c r="A124" s="2">
        <v>120</v>
      </c>
      <c r="B124" s="3" t="s">
        <v>398</v>
      </c>
      <c r="C124" s="2" t="s">
        <v>37</v>
      </c>
      <c r="D124" s="3" t="s">
        <v>101</v>
      </c>
      <c r="E124" s="19" t="s">
        <v>53</v>
      </c>
      <c r="F124" s="11" t="s">
        <v>209</v>
      </c>
      <c r="G124" s="6">
        <v>6.5</v>
      </c>
      <c r="H124" s="6">
        <v>5.47</v>
      </c>
      <c r="I124" s="21">
        <v>0</v>
      </c>
      <c r="J124" s="6">
        <f t="shared" si="14"/>
        <v>5.47</v>
      </c>
      <c r="K124" s="3">
        <v>30</v>
      </c>
      <c r="L124" s="14">
        <v>44366</v>
      </c>
      <c r="M124" s="5">
        <v>44537</v>
      </c>
      <c r="N124" s="3">
        <v>180</v>
      </c>
      <c r="O124" s="3">
        <f t="shared" si="16"/>
        <v>171</v>
      </c>
      <c r="P124" s="3">
        <f t="shared" si="17"/>
        <v>30780</v>
      </c>
      <c r="Q124" s="3">
        <v>2098.11</v>
      </c>
      <c r="R124" s="3">
        <v>84</v>
      </c>
      <c r="S124" s="6">
        <f t="shared" si="18"/>
        <v>0.38515977418222097</v>
      </c>
      <c r="T124" s="3" t="s">
        <v>298</v>
      </c>
      <c r="U124" s="3">
        <v>99.9</v>
      </c>
      <c r="V124" s="3">
        <f t="shared" si="15"/>
        <v>209601.18900000001</v>
      </c>
      <c r="W124" s="3" t="s">
        <v>298</v>
      </c>
      <c r="X124" s="93">
        <v>1972.2234000000003</v>
      </c>
      <c r="Y124" s="3">
        <v>80</v>
      </c>
      <c r="Z124" s="3">
        <v>3.2</v>
      </c>
      <c r="AA124" s="3">
        <v>0</v>
      </c>
      <c r="AB124" s="3">
        <v>0</v>
      </c>
      <c r="AC124" s="3">
        <v>83.2</v>
      </c>
      <c r="AD124" s="6">
        <f t="shared" si="19"/>
        <v>0.35860209070527549</v>
      </c>
      <c r="AE124" s="3">
        <v>174562.75200000001</v>
      </c>
      <c r="AF124" s="3" t="s">
        <v>97</v>
      </c>
      <c r="AG124" s="3" t="s">
        <v>93</v>
      </c>
      <c r="AH124" s="3"/>
    </row>
    <row r="125" spans="1:34" ht="23.25" customHeight="1" x14ac:dyDescent="0.25">
      <c r="A125" s="2">
        <v>121</v>
      </c>
      <c r="B125" s="3" t="s">
        <v>398</v>
      </c>
      <c r="C125" s="2" t="s">
        <v>37</v>
      </c>
      <c r="D125" s="3" t="s">
        <v>101</v>
      </c>
      <c r="E125" s="19" t="s">
        <v>54</v>
      </c>
      <c r="F125" s="11" t="s">
        <v>211</v>
      </c>
      <c r="G125" s="6">
        <v>6.5</v>
      </c>
      <c r="H125" s="6">
        <v>5.54</v>
      </c>
      <c r="I125" s="21">
        <v>0</v>
      </c>
      <c r="J125" s="6">
        <f t="shared" si="14"/>
        <v>5.54</v>
      </c>
      <c r="K125" s="3">
        <v>41</v>
      </c>
      <c r="L125" s="14">
        <v>44365</v>
      </c>
      <c r="M125" s="5">
        <v>44537</v>
      </c>
      <c r="N125" s="3">
        <v>180</v>
      </c>
      <c r="O125" s="3">
        <f t="shared" si="16"/>
        <v>172</v>
      </c>
      <c r="P125" s="3">
        <f t="shared" si="17"/>
        <v>30960</v>
      </c>
      <c r="Q125" s="3">
        <v>2811.52</v>
      </c>
      <c r="R125" s="3">
        <v>82</v>
      </c>
      <c r="S125" s="6">
        <f t="shared" si="18"/>
        <v>0.50383509263394544</v>
      </c>
      <c r="T125" s="3" t="s">
        <v>298</v>
      </c>
      <c r="U125" s="3">
        <v>99.9</v>
      </c>
      <c r="V125" s="3">
        <f t="shared" si="15"/>
        <v>280870.848</v>
      </c>
      <c r="W125" s="3" t="s">
        <v>298</v>
      </c>
      <c r="X125" s="93">
        <v>2535.1186902863847</v>
      </c>
      <c r="Y125" s="3">
        <v>80</v>
      </c>
      <c r="Z125" s="3">
        <v>0</v>
      </c>
      <c r="AA125" s="3">
        <v>0</v>
      </c>
      <c r="AB125" s="3">
        <v>0</v>
      </c>
      <c r="AC125" s="3">
        <v>80</v>
      </c>
      <c r="AD125" s="6">
        <f t="shared" si="19"/>
        <v>0.44322236601414361</v>
      </c>
      <c r="AE125" s="3">
        <v>224921.60000000001</v>
      </c>
      <c r="AF125" s="3" t="s">
        <v>97</v>
      </c>
      <c r="AG125" s="3" t="s">
        <v>93</v>
      </c>
      <c r="AH125" s="3"/>
    </row>
    <row r="126" spans="1:34" ht="23.25" customHeight="1" x14ac:dyDescent="0.25">
      <c r="A126" s="2">
        <v>122</v>
      </c>
      <c r="B126" s="3" t="s">
        <v>398</v>
      </c>
      <c r="C126" s="2" t="s">
        <v>37</v>
      </c>
      <c r="D126" s="3" t="s">
        <v>101</v>
      </c>
      <c r="E126" s="7" t="s">
        <v>162</v>
      </c>
      <c r="F126" s="11" t="s">
        <v>212</v>
      </c>
      <c r="G126" s="6">
        <v>5.5</v>
      </c>
      <c r="H126" s="6">
        <v>4.83</v>
      </c>
      <c r="I126" s="21">
        <v>0</v>
      </c>
      <c r="J126" s="6">
        <f t="shared" si="14"/>
        <v>4.83</v>
      </c>
      <c r="K126" s="3">
        <v>39</v>
      </c>
      <c r="L126" s="14">
        <v>44369</v>
      </c>
      <c r="M126" s="5">
        <v>44537</v>
      </c>
      <c r="N126" s="3">
        <v>180</v>
      </c>
      <c r="O126" s="3">
        <f t="shared" si="16"/>
        <v>168</v>
      </c>
      <c r="P126" s="3">
        <f t="shared" si="17"/>
        <v>30240</v>
      </c>
      <c r="Q126" s="3">
        <v>2716.44</v>
      </c>
      <c r="R126" s="3">
        <v>97</v>
      </c>
      <c r="S126" s="6">
        <f t="shared" si="18"/>
        <v>0.57584451543246384</v>
      </c>
      <c r="T126" s="3" t="s">
        <v>298</v>
      </c>
      <c r="U126" s="3">
        <v>99.9</v>
      </c>
      <c r="V126" s="3">
        <f t="shared" si="15"/>
        <v>271372.35600000003</v>
      </c>
      <c r="W126" s="3" t="s">
        <v>298</v>
      </c>
      <c r="X126" s="93">
        <v>2380.0243900608584</v>
      </c>
      <c r="Y126" s="3">
        <v>80</v>
      </c>
      <c r="Z126" s="3">
        <v>0</v>
      </c>
      <c r="AA126" s="3">
        <v>2</v>
      </c>
      <c r="AB126" s="3">
        <v>0</v>
      </c>
      <c r="AC126" s="3">
        <v>82</v>
      </c>
      <c r="AD126" s="6">
        <f t="shared" si="19"/>
        <v>0.42650943583448175</v>
      </c>
      <c r="AE126" s="3">
        <v>222748.08000000002</v>
      </c>
      <c r="AF126" s="3" t="s">
        <v>97</v>
      </c>
      <c r="AG126" s="3" t="s">
        <v>93</v>
      </c>
      <c r="AH126" s="3"/>
    </row>
    <row r="127" spans="1:34" ht="23.25" customHeight="1" x14ac:dyDescent="0.25">
      <c r="A127" s="2">
        <v>123</v>
      </c>
      <c r="B127" s="3" t="s">
        <v>398</v>
      </c>
      <c r="C127" s="2" t="s">
        <v>37</v>
      </c>
      <c r="D127" s="3" t="s">
        <v>101</v>
      </c>
      <c r="E127" s="7" t="s">
        <v>164</v>
      </c>
      <c r="F127" s="11" t="s">
        <v>214</v>
      </c>
      <c r="G127" s="6">
        <v>9.5</v>
      </c>
      <c r="H127" s="6">
        <v>6.61</v>
      </c>
      <c r="I127" s="21">
        <v>0</v>
      </c>
      <c r="J127" s="6">
        <f t="shared" si="14"/>
        <v>6.61</v>
      </c>
      <c r="K127" s="3">
        <v>52</v>
      </c>
      <c r="L127" s="14">
        <v>44366</v>
      </c>
      <c r="M127" s="5">
        <v>44537</v>
      </c>
      <c r="N127" s="3">
        <v>180</v>
      </c>
      <c r="O127" s="3">
        <f t="shared" si="16"/>
        <v>171</v>
      </c>
      <c r="P127" s="3">
        <f t="shared" si="17"/>
        <v>30780</v>
      </c>
      <c r="Q127" s="3">
        <v>3607.48</v>
      </c>
      <c r="R127" s="3">
        <v>82</v>
      </c>
      <c r="S127" s="6">
        <f t="shared" si="18"/>
        <v>0.64647415631939498</v>
      </c>
      <c r="T127" s="3" t="s">
        <v>298</v>
      </c>
      <c r="U127" s="3">
        <v>99.9</v>
      </c>
      <c r="V127" s="3">
        <f t="shared" si="15"/>
        <v>360387.25200000004</v>
      </c>
      <c r="W127" s="3" t="s">
        <v>298</v>
      </c>
      <c r="X127" s="93">
        <v>3164.1328826116924</v>
      </c>
      <c r="Y127" s="3">
        <v>80</v>
      </c>
      <c r="Z127" s="3">
        <v>0</v>
      </c>
      <c r="AA127" s="3">
        <v>0</v>
      </c>
      <c r="AB127" s="3">
        <v>0</v>
      </c>
      <c r="AC127" s="3">
        <v>80</v>
      </c>
      <c r="AD127" s="6">
        <f t="shared" si="19"/>
        <v>0.55319479438490515</v>
      </c>
      <c r="AE127" s="3">
        <v>288598.40000000002</v>
      </c>
      <c r="AF127" s="3" t="s">
        <v>97</v>
      </c>
      <c r="AG127" s="3" t="s">
        <v>93</v>
      </c>
      <c r="AH127" s="3"/>
    </row>
    <row r="128" spans="1:34" ht="23.25" customHeight="1" x14ac:dyDescent="0.25">
      <c r="A128" s="2">
        <v>124</v>
      </c>
      <c r="B128" s="3" t="s">
        <v>398</v>
      </c>
      <c r="C128" s="2" t="s">
        <v>38</v>
      </c>
      <c r="D128" s="3" t="s">
        <v>101</v>
      </c>
      <c r="E128" s="7" t="s">
        <v>167</v>
      </c>
      <c r="F128" s="11" t="s">
        <v>220</v>
      </c>
      <c r="G128" s="6">
        <v>2.5</v>
      </c>
      <c r="H128" s="6">
        <v>2.36</v>
      </c>
      <c r="I128" s="21">
        <v>0</v>
      </c>
      <c r="J128" s="6">
        <f t="shared" si="14"/>
        <v>2.36</v>
      </c>
      <c r="K128" s="3">
        <v>12</v>
      </c>
      <c r="L128" s="14">
        <v>44368</v>
      </c>
      <c r="M128" s="5">
        <v>44537</v>
      </c>
      <c r="N128" s="3">
        <v>180</v>
      </c>
      <c r="O128" s="3">
        <f t="shared" si="16"/>
        <v>169</v>
      </c>
      <c r="P128" s="3">
        <f t="shared" si="17"/>
        <v>30420</v>
      </c>
      <c r="Q128" s="3">
        <v>843.06</v>
      </c>
      <c r="R128" s="3">
        <v>83</v>
      </c>
      <c r="S128" s="6">
        <f t="shared" si="18"/>
        <v>0.15292199677800292</v>
      </c>
      <c r="T128" s="3" t="s">
        <v>298</v>
      </c>
      <c r="U128" s="3">
        <v>99.9</v>
      </c>
      <c r="V128" s="3">
        <f t="shared" si="15"/>
        <v>84221.694000000003</v>
      </c>
      <c r="W128" s="3" t="s">
        <v>298</v>
      </c>
      <c r="X128" s="93">
        <v>739.12701823663679</v>
      </c>
      <c r="Y128" s="3">
        <v>80</v>
      </c>
      <c r="Z128" s="3">
        <v>0</v>
      </c>
      <c r="AA128" s="3">
        <v>0</v>
      </c>
      <c r="AB128" s="3">
        <v>0</v>
      </c>
      <c r="AC128" s="3">
        <v>80</v>
      </c>
      <c r="AD128" s="6">
        <f t="shared" si="19"/>
        <v>0.1292237823274513</v>
      </c>
      <c r="AE128" s="3">
        <v>67444.799999999988</v>
      </c>
      <c r="AF128" s="3" t="s">
        <v>97</v>
      </c>
      <c r="AG128" s="3" t="s">
        <v>93</v>
      </c>
      <c r="AH128" s="3"/>
    </row>
    <row r="129" spans="1:34" ht="23.25" customHeight="1" x14ac:dyDescent="0.25">
      <c r="A129" s="2">
        <v>125</v>
      </c>
      <c r="B129" s="3" t="s">
        <v>398</v>
      </c>
      <c r="C129" s="2" t="s">
        <v>38</v>
      </c>
      <c r="D129" s="3" t="s">
        <v>101</v>
      </c>
      <c r="E129" s="19" t="s">
        <v>59</v>
      </c>
      <c r="F129" s="11" t="s">
        <v>222</v>
      </c>
      <c r="G129" s="6">
        <v>10.5</v>
      </c>
      <c r="H129" s="6">
        <v>10.88</v>
      </c>
      <c r="I129" s="21">
        <v>0</v>
      </c>
      <c r="J129" s="6">
        <f t="shared" si="14"/>
        <v>10.88</v>
      </c>
      <c r="K129" s="3">
        <v>55</v>
      </c>
      <c r="L129" s="14">
        <v>44368</v>
      </c>
      <c r="M129" s="5">
        <v>44537</v>
      </c>
      <c r="N129" s="3">
        <v>180</v>
      </c>
      <c r="O129" s="3">
        <f t="shared" si="16"/>
        <v>169</v>
      </c>
      <c r="P129" s="3">
        <f t="shared" si="17"/>
        <v>30420</v>
      </c>
      <c r="Q129" s="3">
        <v>3823.52</v>
      </c>
      <c r="R129" s="3">
        <v>92</v>
      </c>
      <c r="S129" s="6">
        <f t="shared" si="18"/>
        <v>0.76874902366705367</v>
      </c>
      <c r="T129" s="3" t="s">
        <v>298</v>
      </c>
      <c r="U129" s="3">
        <v>99.9</v>
      </c>
      <c r="V129" s="3">
        <f t="shared" si="15"/>
        <v>381969.64800000004</v>
      </c>
      <c r="W129" s="3" t="s">
        <v>298</v>
      </c>
      <c r="X129" s="93">
        <v>3343.2177105860824</v>
      </c>
      <c r="Y129" s="3">
        <v>80</v>
      </c>
      <c r="Z129" s="3">
        <v>0</v>
      </c>
      <c r="AA129" s="3">
        <v>2</v>
      </c>
      <c r="AB129" s="3">
        <v>0</v>
      </c>
      <c r="AC129" s="3">
        <v>82</v>
      </c>
      <c r="AD129" s="6">
        <f t="shared" si="19"/>
        <v>0.5991173475232564</v>
      </c>
      <c r="AE129" s="3">
        <v>313528.64</v>
      </c>
      <c r="AF129" s="3" t="s">
        <v>97</v>
      </c>
      <c r="AG129" s="3" t="s">
        <v>93</v>
      </c>
      <c r="AH129" s="3"/>
    </row>
    <row r="130" spans="1:34" ht="23.25" customHeight="1" x14ac:dyDescent="0.25">
      <c r="A130" s="2">
        <v>126</v>
      </c>
      <c r="B130" s="3" t="s">
        <v>398</v>
      </c>
      <c r="C130" s="2" t="s">
        <v>37</v>
      </c>
      <c r="D130" s="3" t="s">
        <v>101</v>
      </c>
      <c r="E130" s="7" t="s">
        <v>158</v>
      </c>
      <c r="F130" s="11" t="s">
        <v>224</v>
      </c>
      <c r="G130" s="6">
        <v>13</v>
      </c>
      <c r="H130" s="6">
        <v>11.6</v>
      </c>
      <c r="I130" s="21">
        <v>0</v>
      </c>
      <c r="J130" s="6">
        <f t="shared" si="14"/>
        <v>11.6</v>
      </c>
      <c r="K130" s="3">
        <v>68</v>
      </c>
      <c r="L130" s="14">
        <v>44367</v>
      </c>
      <c r="M130" s="5">
        <v>44537</v>
      </c>
      <c r="N130" s="3">
        <v>180</v>
      </c>
      <c r="O130" s="3">
        <f t="shared" si="16"/>
        <v>170</v>
      </c>
      <c r="P130" s="3">
        <f t="shared" si="17"/>
        <v>30600</v>
      </c>
      <c r="Q130" s="3">
        <v>4744.4399999999996</v>
      </c>
      <c r="R130" s="3">
        <v>90</v>
      </c>
      <c r="S130" s="6">
        <f t="shared" si="18"/>
        <v>0.9331701791924446</v>
      </c>
      <c r="T130" s="3" t="s">
        <v>298</v>
      </c>
      <c r="U130" s="3">
        <v>99.9</v>
      </c>
      <c r="V130" s="3">
        <f t="shared" si="15"/>
        <v>473969.55599999998</v>
      </c>
      <c r="W130" s="3" t="s">
        <v>298</v>
      </c>
      <c r="X130" s="93">
        <v>4139.7007266717483</v>
      </c>
      <c r="Y130" s="3">
        <v>80</v>
      </c>
      <c r="Z130" s="3">
        <v>0</v>
      </c>
      <c r="AA130" s="3">
        <v>2</v>
      </c>
      <c r="AB130" s="3">
        <v>0</v>
      </c>
      <c r="AC130" s="3">
        <v>82</v>
      </c>
      <c r="AD130" s="6">
        <f t="shared" si="19"/>
        <v>0.74185013768334274</v>
      </c>
      <c r="AE130" s="3">
        <v>389044.07999999996</v>
      </c>
      <c r="AF130" s="3" t="s">
        <v>97</v>
      </c>
      <c r="AG130" s="3" t="s">
        <v>93</v>
      </c>
      <c r="AH130" s="3"/>
    </row>
    <row r="131" spans="1:34" ht="23.25" customHeight="1" x14ac:dyDescent="0.25">
      <c r="A131" s="2">
        <v>127</v>
      </c>
      <c r="B131" s="3" t="s">
        <v>398</v>
      </c>
      <c r="C131" s="2" t="s">
        <v>37</v>
      </c>
      <c r="D131" s="3" t="s">
        <v>101</v>
      </c>
      <c r="E131" s="7" t="s">
        <v>171</v>
      </c>
      <c r="F131" s="11" t="s">
        <v>226</v>
      </c>
      <c r="G131" s="6">
        <v>3</v>
      </c>
      <c r="H131" s="6">
        <v>3.26</v>
      </c>
      <c r="I131" s="21">
        <v>0</v>
      </c>
      <c r="J131" s="6">
        <f t="shared" si="14"/>
        <v>3.26</v>
      </c>
      <c r="K131" s="3">
        <v>20</v>
      </c>
      <c r="L131" s="14">
        <v>44369</v>
      </c>
      <c r="M131" s="5">
        <v>44537</v>
      </c>
      <c r="N131" s="3">
        <v>180</v>
      </c>
      <c r="O131" s="3">
        <f t="shared" si="16"/>
        <v>168</v>
      </c>
      <c r="P131" s="3">
        <f t="shared" si="17"/>
        <v>30240</v>
      </c>
      <c r="Q131" s="3">
        <v>1358.48</v>
      </c>
      <c r="R131" s="3">
        <v>84</v>
      </c>
      <c r="S131" s="6">
        <f t="shared" si="18"/>
        <v>0.24938246804555694</v>
      </c>
      <c r="T131" s="3" t="s">
        <v>298</v>
      </c>
      <c r="U131" s="3">
        <v>99.9</v>
      </c>
      <c r="V131" s="3">
        <f t="shared" si="15"/>
        <v>135712.152</v>
      </c>
      <c r="W131" s="3" t="s">
        <v>298</v>
      </c>
      <c r="X131" s="93">
        <v>1191.6275807198465</v>
      </c>
      <c r="Y131" s="3">
        <v>80</v>
      </c>
      <c r="Z131" s="3">
        <v>0</v>
      </c>
      <c r="AA131" s="3">
        <v>0</v>
      </c>
      <c r="AB131" s="3">
        <v>0</v>
      </c>
      <c r="AC131" s="3">
        <v>80</v>
      </c>
      <c r="AD131" s="6">
        <f t="shared" si="19"/>
        <v>0.20833580603466578</v>
      </c>
      <c r="AE131" s="3">
        <v>108678.39999999999</v>
      </c>
      <c r="AF131" s="3" t="s">
        <v>97</v>
      </c>
      <c r="AG131" s="3" t="s">
        <v>93</v>
      </c>
      <c r="AH131" s="3"/>
    </row>
    <row r="132" spans="1:34" ht="23.25" customHeight="1" x14ac:dyDescent="0.25">
      <c r="A132" s="2">
        <v>128</v>
      </c>
      <c r="B132" s="3" t="s">
        <v>398</v>
      </c>
      <c r="C132" s="51" t="s">
        <v>37</v>
      </c>
      <c r="D132" s="52" t="s">
        <v>101</v>
      </c>
      <c r="E132" s="53" t="s">
        <v>140</v>
      </c>
      <c r="F132" s="54" t="s">
        <v>297</v>
      </c>
      <c r="G132" s="55">
        <v>0</v>
      </c>
      <c r="H132" s="56"/>
      <c r="I132" s="57">
        <v>0</v>
      </c>
      <c r="J132" s="6">
        <f t="shared" si="14"/>
        <v>0</v>
      </c>
      <c r="K132" s="52">
        <v>0</v>
      </c>
      <c r="L132" s="58">
        <v>0</v>
      </c>
      <c r="M132" s="59">
        <v>0</v>
      </c>
      <c r="N132" s="3">
        <v>180</v>
      </c>
      <c r="O132" s="3">
        <f t="shared" si="16"/>
        <v>0</v>
      </c>
      <c r="P132" s="3">
        <f t="shared" si="17"/>
        <v>0</v>
      </c>
      <c r="Q132" s="52">
        <v>0</v>
      </c>
      <c r="R132" s="52">
        <v>0</v>
      </c>
      <c r="S132" s="55">
        <f t="shared" si="18"/>
        <v>0</v>
      </c>
      <c r="T132" s="3" t="s">
        <v>100</v>
      </c>
      <c r="U132" s="3">
        <v>0</v>
      </c>
      <c r="V132" s="3">
        <f t="shared" si="15"/>
        <v>0</v>
      </c>
      <c r="W132" s="3" t="s">
        <v>100</v>
      </c>
      <c r="X132" s="9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6">
        <f t="shared" si="19"/>
        <v>0</v>
      </c>
      <c r="AE132" s="3">
        <v>0</v>
      </c>
      <c r="AF132" s="3" t="s">
        <v>97</v>
      </c>
      <c r="AG132" s="52" t="s">
        <v>93</v>
      </c>
      <c r="AH132" s="52" t="s">
        <v>296</v>
      </c>
    </row>
    <row r="133" spans="1:34" ht="23.25" customHeight="1" x14ac:dyDescent="0.25">
      <c r="A133" s="2">
        <v>129</v>
      </c>
      <c r="B133" s="3" t="s">
        <v>398</v>
      </c>
      <c r="C133" s="51" t="s">
        <v>37</v>
      </c>
      <c r="D133" s="52" t="s">
        <v>101</v>
      </c>
      <c r="E133" s="60" t="s">
        <v>69</v>
      </c>
      <c r="F133" s="52" t="s">
        <v>100</v>
      </c>
      <c r="G133" s="55">
        <v>2</v>
      </c>
      <c r="H133" s="55">
        <v>3.41</v>
      </c>
      <c r="I133" s="55">
        <v>3.41</v>
      </c>
      <c r="J133" s="6">
        <f t="shared" si="14"/>
        <v>0</v>
      </c>
      <c r="K133" s="52">
        <v>0</v>
      </c>
      <c r="L133" s="61">
        <v>44377</v>
      </c>
      <c r="M133" s="59">
        <v>0</v>
      </c>
      <c r="N133" s="3">
        <v>180</v>
      </c>
      <c r="O133" s="3">
        <v>0</v>
      </c>
      <c r="P133" s="3">
        <f t="shared" ref="P133:P134" si="20">N133*O133</f>
        <v>0</v>
      </c>
      <c r="Q133" s="52">
        <v>0</v>
      </c>
      <c r="R133" s="52">
        <v>0</v>
      </c>
      <c r="S133" s="55">
        <f t="shared" ref="S133:S134" si="21">R133*Q133/457579.56</f>
        <v>0</v>
      </c>
      <c r="T133" s="3" t="s">
        <v>100</v>
      </c>
      <c r="U133" s="3">
        <v>0</v>
      </c>
      <c r="V133" s="3">
        <f t="shared" si="15"/>
        <v>0</v>
      </c>
      <c r="W133" s="3" t="s">
        <v>100</v>
      </c>
      <c r="X133" s="9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6">
        <f t="shared" ref="AD133:AD134" si="22">AC133*X133/457579.56</f>
        <v>0</v>
      </c>
      <c r="AE133" s="3">
        <v>0</v>
      </c>
      <c r="AF133" s="3" t="s">
        <v>97</v>
      </c>
      <c r="AG133" s="52" t="s">
        <v>93</v>
      </c>
      <c r="AH133" s="52" t="s">
        <v>36</v>
      </c>
    </row>
    <row r="134" spans="1:34" ht="23.25" customHeight="1" x14ac:dyDescent="0.25">
      <c r="A134" s="2">
        <v>130</v>
      </c>
      <c r="B134" s="3" t="s">
        <v>398</v>
      </c>
      <c r="C134" s="51" t="s">
        <v>37</v>
      </c>
      <c r="D134" s="52" t="s">
        <v>101</v>
      </c>
      <c r="E134" s="60" t="s">
        <v>71</v>
      </c>
      <c r="F134" s="52" t="s">
        <v>100</v>
      </c>
      <c r="G134" s="55">
        <v>3</v>
      </c>
      <c r="H134" s="55">
        <v>2.1</v>
      </c>
      <c r="I134" s="55">
        <v>2.1</v>
      </c>
      <c r="J134" s="6">
        <f t="shared" ref="J134" si="23">H134-I134</f>
        <v>0</v>
      </c>
      <c r="K134" s="52">
        <v>0</v>
      </c>
      <c r="L134" s="61">
        <v>44374</v>
      </c>
      <c r="M134" s="59">
        <v>0</v>
      </c>
      <c r="N134" s="3">
        <v>180</v>
      </c>
      <c r="O134" s="3">
        <v>0</v>
      </c>
      <c r="P134" s="3">
        <f t="shared" si="20"/>
        <v>0</v>
      </c>
      <c r="Q134" s="52">
        <v>0</v>
      </c>
      <c r="R134" s="52">
        <v>0</v>
      </c>
      <c r="S134" s="55">
        <f t="shared" si="21"/>
        <v>0</v>
      </c>
      <c r="T134" s="3" t="s">
        <v>100</v>
      </c>
      <c r="U134" s="3">
        <v>0</v>
      </c>
      <c r="V134" s="3">
        <f t="shared" ref="V134" si="24">Q134*U134</f>
        <v>0</v>
      </c>
      <c r="W134" s="3" t="s">
        <v>100</v>
      </c>
      <c r="X134" s="9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6">
        <f t="shared" si="22"/>
        <v>0</v>
      </c>
      <c r="AE134" s="3">
        <v>0</v>
      </c>
      <c r="AF134" s="3" t="s">
        <v>97</v>
      </c>
      <c r="AG134" s="52" t="s">
        <v>93</v>
      </c>
      <c r="AH134" s="52" t="s">
        <v>36</v>
      </c>
    </row>
    <row r="135" spans="1:34" ht="23.25" customHeight="1" x14ac:dyDescent="0.25">
      <c r="A135" s="25"/>
      <c r="C135" s="25"/>
      <c r="E135" s="27"/>
      <c r="F135" s="26"/>
      <c r="G135" s="23"/>
      <c r="H135" s="23"/>
      <c r="I135" s="23"/>
      <c r="J135" s="23"/>
      <c r="L135" s="28"/>
    </row>
  </sheetData>
  <autoFilter ref="A4:AH134" xr:uid="{00000000-0009-0000-0000-000001000000}">
    <sortState xmlns:xlrd2="http://schemas.microsoft.com/office/spreadsheetml/2017/richdata2" ref="A5:AH134">
      <sortCondition ref="AG4:AG134"/>
    </sortState>
  </autoFilter>
  <pageMargins left="0.34" right="0.21" top="0.38" bottom="0.41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7109-32D1-4197-AB19-94D15D8F65AC}">
  <dimension ref="A1:AH16"/>
  <sheetViews>
    <sheetView workbookViewId="0">
      <pane ySplit="4" topLeftCell="A5" activePane="bottomLeft" state="frozen"/>
      <selection pane="bottomLeft" activeCell="A2" sqref="A2"/>
    </sheetView>
  </sheetViews>
  <sheetFormatPr defaultColWidth="14.42578125" defaultRowHeight="15" x14ac:dyDescent="0.25"/>
  <cols>
    <col min="1" max="1" width="6.140625" customWidth="1"/>
    <col min="2" max="2" width="13.28515625" customWidth="1"/>
    <col min="3" max="3" width="10.140625" customWidth="1"/>
    <col min="4" max="4" width="9.5703125" customWidth="1"/>
    <col min="5" max="5" width="30" customWidth="1"/>
    <col min="6" max="6" width="11.85546875" customWidth="1"/>
    <col min="7" max="7" width="8.85546875" customWidth="1"/>
    <col min="8" max="8" width="7.28515625" customWidth="1"/>
    <col min="9" max="11" width="8.140625" customWidth="1"/>
    <col min="12" max="12" width="10.7109375" customWidth="1"/>
    <col min="13" max="16" width="11.85546875" customWidth="1"/>
    <col min="17" max="18" width="6.85546875" customWidth="1"/>
    <col min="19" max="19" width="11.140625" customWidth="1"/>
    <col min="20" max="20" width="6.85546875" customWidth="1"/>
    <col min="21" max="21" width="7.5703125" customWidth="1"/>
    <col min="22" max="22" width="10.85546875" customWidth="1"/>
    <col min="23" max="23" width="6.42578125" customWidth="1"/>
    <col min="24" max="24" width="9.140625" customWidth="1"/>
    <col min="25" max="32" width="11.85546875" customWidth="1"/>
    <col min="33" max="33" width="13.7109375" customWidth="1"/>
    <col min="34" max="34" width="8.7109375" customWidth="1"/>
  </cols>
  <sheetData>
    <row r="1" spans="1:34" ht="18.75" x14ac:dyDescent="0.3">
      <c r="A1" s="29" t="s">
        <v>396</v>
      </c>
    </row>
    <row r="2" spans="1:34" ht="18.75" x14ac:dyDescent="0.3">
      <c r="A2" s="29"/>
      <c r="P2" s="67">
        <f>+P3/N3</f>
        <v>197</v>
      </c>
    </row>
    <row r="3" spans="1:34" ht="23.25" x14ac:dyDescent="0.35">
      <c r="A3" s="9"/>
      <c r="G3" s="69">
        <f>SUBTOTAL(9,G5:G6)</f>
        <v>0.4</v>
      </c>
      <c r="H3" s="69">
        <f>SUBTOTAL(9,H5:H6)</f>
        <v>0.31</v>
      </c>
      <c r="I3" s="69">
        <f>SUBTOTAL(9,I5:I6)</f>
        <v>0</v>
      </c>
      <c r="J3" s="69">
        <f>SUBTOTAL(9,J5:J6)</f>
        <v>0.31</v>
      </c>
      <c r="K3" s="69">
        <f>SUBTOTAL(9,K5:K6)</f>
        <v>2</v>
      </c>
      <c r="N3" s="69">
        <f>SUBTOTAL(9,N5:N6)</f>
        <v>420</v>
      </c>
      <c r="P3" s="69">
        <f>SUBTOTAL(9,P5:P6)</f>
        <v>82740</v>
      </c>
      <c r="Q3" s="69">
        <f>SUBTOTAL(9,Q5:Q6)</f>
        <v>16</v>
      </c>
      <c r="S3" s="70">
        <f>SUBTOTAL(9,S5:S6)</f>
        <v>29.635749751737833</v>
      </c>
      <c r="V3" s="70">
        <f>SUBTOTAL(9,V5:V6)</f>
        <v>31.726093346573983</v>
      </c>
      <c r="X3" s="69">
        <f>SUBTOTAL(9,X5:X6)</f>
        <v>15.55</v>
      </c>
      <c r="AD3" s="70">
        <f>SUBTOTAL(9,AD5:AD6)</f>
        <v>2638.9574898785427</v>
      </c>
      <c r="AE3" s="69">
        <f>SUBTOTAL(9,AE5:AE6)</f>
        <v>130364.5</v>
      </c>
    </row>
    <row r="4" spans="1:34" ht="60" x14ac:dyDescent="0.25">
      <c r="A4" s="81" t="s">
        <v>0</v>
      </c>
      <c r="B4" s="81" t="s">
        <v>4</v>
      </c>
      <c r="C4" s="81" t="s">
        <v>1</v>
      </c>
      <c r="D4" s="81" t="s">
        <v>5</v>
      </c>
      <c r="E4" s="81" t="s">
        <v>2</v>
      </c>
      <c r="F4" s="71" t="s">
        <v>10</v>
      </c>
      <c r="G4" s="62" t="s">
        <v>412</v>
      </c>
      <c r="H4" s="72" t="s">
        <v>6</v>
      </c>
      <c r="I4" s="82" t="s">
        <v>104</v>
      </c>
      <c r="J4" s="62" t="s">
        <v>411</v>
      </c>
      <c r="K4" s="73" t="s">
        <v>11</v>
      </c>
      <c r="L4" s="74" t="s">
        <v>7</v>
      </c>
      <c r="M4" s="75" t="s">
        <v>12</v>
      </c>
      <c r="N4" s="46" t="s">
        <v>401</v>
      </c>
      <c r="O4" s="46" t="s">
        <v>399</v>
      </c>
      <c r="P4" s="46" t="s">
        <v>400</v>
      </c>
      <c r="Q4" s="76" t="s">
        <v>13</v>
      </c>
      <c r="R4" s="77" t="s">
        <v>14</v>
      </c>
      <c r="S4" s="77" t="s">
        <v>390</v>
      </c>
      <c r="T4" s="77" t="s">
        <v>15</v>
      </c>
      <c r="U4" s="77" t="s">
        <v>16</v>
      </c>
      <c r="V4" s="77" t="s">
        <v>391</v>
      </c>
      <c r="W4" s="77" t="s">
        <v>17</v>
      </c>
      <c r="X4" s="78" t="s">
        <v>18</v>
      </c>
      <c r="Y4" s="83" t="s">
        <v>22</v>
      </c>
      <c r="Z4" s="64" t="s">
        <v>305</v>
      </c>
      <c r="AA4" s="83" t="s">
        <v>19</v>
      </c>
      <c r="AB4" s="83" t="s">
        <v>20</v>
      </c>
      <c r="AC4" s="83" t="s">
        <v>21</v>
      </c>
      <c r="AD4" s="84" t="s">
        <v>392</v>
      </c>
      <c r="AE4" s="84" t="s">
        <v>393</v>
      </c>
      <c r="AF4" s="79" t="s">
        <v>3</v>
      </c>
      <c r="AG4" s="79" t="s">
        <v>8</v>
      </c>
      <c r="AH4" s="80" t="s">
        <v>9</v>
      </c>
    </row>
    <row r="5" spans="1:34" ht="29.25" customHeight="1" x14ac:dyDescent="0.25">
      <c r="A5" s="16">
        <v>1</v>
      </c>
      <c r="B5" s="3" t="s">
        <v>378</v>
      </c>
      <c r="C5" s="4" t="s">
        <v>379</v>
      </c>
      <c r="D5" s="4" t="s">
        <v>380</v>
      </c>
      <c r="E5" s="17" t="s">
        <v>35</v>
      </c>
      <c r="F5" s="3" t="s">
        <v>381</v>
      </c>
      <c r="G5" s="34">
        <v>0.2</v>
      </c>
      <c r="H5" s="34">
        <v>0.15</v>
      </c>
      <c r="I5" s="101">
        <v>0</v>
      </c>
      <c r="J5" s="17">
        <f>H5-I5</f>
        <v>0.15</v>
      </c>
      <c r="K5" s="3">
        <v>1</v>
      </c>
      <c r="L5" s="33">
        <v>44480</v>
      </c>
      <c r="M5" s="5">
        <v>44677</v>
      </c>
      <c r="N5" s="3">
        <v>210</v>
      </c>
      <c r="O5" s="3">
        <f>M5-L5</f>
        <v>197</v>
      </c>
      <c r="P5" s="3">
        <f>N5*O5</f>
        <v>41370</v>
      </c>
      <c r="Q5" s="3">
        <v>6.32</v>
      </c>
      <c r="R5" s="3">
        <v>86</v>
      </c>
      <c r="S5" s="6">
        <f>R5*Q5/50.35</f>
        <v>10.794836146971202</v>
      </c>
      <c r="T5" s="31" t="s">
        <v>298</v>
      </c>
      <c r="U5" s="3">
        <v>99.59</v>
      </c>
      <c r="V5" s="6">
        <f>U5*Q5/50.35</f>
        <v>12.500671300893744</v>
      </c>
      <c r="W5" s="31" t="s">
        <v>298</v>
      </c>
      <c r="X5" s="3">
        <v>6.25</v>
      </c>
      <c r="Y5" s="3">
        <v>7000</v>
      </c>
      <c r="Z5" s="31">
        <v>0</v>
      </c>
      <c r="AA5" s="3">
        <v>210</v>
      </c>
      <c r="AB5" s="3">
        <v>420</v>
      </c>
      <c r="AC5" s="3">
        <v>7630</v>
      </c>
      <c r="AD5" s="6">
        <f>AC5*X5/49.4</f>
        <v>965.33400809716602</v>
      </c>
      <c r="AE5" s="3">
        <v>47687.5</v>
      </c>
      <c r="AF5" s="32" t="s">
        <v>99</v>
      </c>
      <c r="AG5" s="32" t="s">
        <v>410</v>
      </c>
      <c r="AH5" s="32"/>
    </row>
    <row r="6" spans="1:34" ht="29.25" customHeight="1" x14ac:dyDescent="0.25">
      <c r="A6" s="16">
        <v>2</v>
      </c>
      <c r="B6" s="3" t="s">
        <v>378</v>
      </c>
      <c r="C6" s="4" t="s">
        <v>379</v>
      </c>
      <c r="D6" s="4" t="s">
        <v>380</v>
      </c>
      <c r="E6" s="17" t="s">
        <v>31</v>
      </c>
      <c r="F6" s="3" t="s">
        <v>382</v>
      </c>
      <c r="G6" s="34">
        <v>0.2</v>
      </c>
      <c r="H6" s="34">
        <v>0.16</v>
      </c>
      <c r="I6" s="101">
        <v>0</v>
      </c>
      <c r="J6" s="17">
        <f>H6-I6</f>
        <v>0.16</v>
      </c>
      <c r="K6" s="3">
        <v>1</v>
      </c>
      <c r="L6" s="33">
        <v>44480</v>
      </c>
      <c r="M6" s="5">
        <v>44677</v>
      </c>
      <c r="N6" s="3">
        <v>210</v>
      </c>
      <c r="O6" s="3">
        <f>M6-L6</f>
        <v>197</v>
      </c>
      <c r="P6" s="3">
        <f>N6*O6</f>
        <v>41370</v>
      </c>
      <c r="Q6" s="3">
        <v>9.68</v>
      </c>
      <c r="R6" s="3">
        <v>98</v>
      </c>
      <c r="S6" s="6">
        <f>R6*Q6/50.35</f>
        <v>18.840913604766634</v>
      </c>
      <c r="T6" s="31" t="s">
        <v>298</v>
      </c>
      <c r="U6" s="3">
        <v>100</v>
      </c>
      <c r="V6" s="6">
        <f>U6*Q6/50.35</f>
        <v>19.225422045680236</v>
      </c>
      <c r="W6" s="31" t="s">
        <v>298</v>
      </c>
      <c r="X6" s="3">
        <v>9.3000000000000007</v>
      </c>
      <c r="Y6" s="3">
        <v>7000</v>
      </c>
      <c r="Z6" s="31">
        <v>0</v>
      </c>
      <c r="AA6" s="3">
        <v>840</v>
      </c>
      <c r="AB6" s="3">
        <v>1050</v>
      </c>
      <c r="AC6" s="3">
        <v>8890</v>
      </c>
      <c r="AD6" s="6">
        <f>AC6*X6/49.4</f>
        <v>1673.6234817813765</v>
      </c>
      <c r="AE6" s="3">
        <v>82677</v>
      </c>
      <c r="AF6" s="32" t="s">
        <v>99</v>
      </c>
      <c r="AG6" s="32" t="s">
        <v>410</v>
      </c>
      <c r="AH6" s="32"/>
    </row>
    <row r="7" spans="1:34" ht="15.75" customHeight="1" x14ac:dyDescent="0.25"/>
    <row r="8" spans="1:34" ht="15.75" customHeight="1" x14ac:dyDescent="0.25"/>
    <row r="9" spans="1:34" ht="15.75" customHeight="1" x14ac:dyDescent="0.25"/>
    <row r="10" spans="1:34" ht="15.75" customHeight="1" x14ac:dyDescent="0.25"/>
    <row r="11" spans="1:34" ht="15.75" customHeight="1" x14ac:dyDescent="0.25"/>
    <row r="12" spans="1:34" ht="15.75" customHeight="1" x14ac:dyDescent="0.25"/>
    <row r="13" spans="1:34" ht="15.75" customHeight="1" x14ac:dyDescent="0.25"/>
    <row r="14" spans="1:34" ht="15.75" customHeight="1" x14ac:dyDescent="0.25"/>
    <row r="15" spans="1:34" ht="15.75" customHeight="1" x14ac:dyDescent="0.25"/>
    <row r="16" spans="1:34" ht="15.75" customHeight="1" x14ac:dyDescent="0.25"/>
  </sheetData>
  <autoFilter ref="A4:AH4" xr:uid="{74237109-32D1-4197-AB19-94D15D8F65AC}"/>
  <sortState xmlns:xlrd2="http://schemas.microsoft.com/office/spreadsheetml/2017/richdata2" ref="A5:AH6">
    <sortCondition ref="AG4:AG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DF8F-D0FD-4601-82E0-23E0D25BEF5C}">
  <dimension ref="A1:AH10"/>
  <sheetViews>
    <sheetView workbookViewId="0">
      <pane ySplit="4" topLeftCell="A5" activePane="bottomLeft" state="frozen"/>
      <selection pane="bottomLeft" activeCell="A11" sqref="A11"/>
    </sheetView>
  </sheetViews>
  <sheetFormatPr defaultColWidth="14.42578125" defaultRowHeight="15" x14ac:dyDescent="0.25"/>
  <cols>
    <col min="1" max="1" width="6.5703125" customWidth="1"/>
    <col min="2" max="2" width="9.5703125" customWidth="1"/>
    <col min="3" max="3" width="7.28515625" customWidth="1"/>
    <col min="4" max="4" width="6.42578125" customWidth="1"/>
    <col min="5" max="5" width="23.140625" customWidth="1"/>
    <col min="6" max="6" width="10.85546875" customWidth="1"/>
    <col min="7" max="7" width="9.140625" customWidth="1"/>
    <col min="8" max="8" width="7.28515625" customWidth="1"/>
    <col min="9" max="10" width="8.140625" customWidth="1"/>
    <col min="11" max="11" width="7.5703125" customWidth="1"/>
    <col min="12" max="12" width="10.5703125" customWidth="1"/>
    <col min="13" max="15" width="11.85546875" customWidth="1"/>
    <col min="16" max="16" width="15.42578125" customWidth="1"/>
    <col min="17" max="17" width="8.28515625" customWidth="1"/>
    <col min="18" max="18" width="8.140625" customWidth="1"/>
    <col min="19" max="19" width="8.7109375" customWidth="1"/>
    <col min="20" max="20" width="7.5703125" customWidth="1"/>
    <col min="21" max="21" width="8.28515625" customWidth="1"/>
    <col min="22" max="22" width="7.7109375" customWidth="1"/>
    <col min="23" max="23" width="6.7109375" customWidth="1"/>
    <col min="24" max="24" width="8.7109375" customWidth="1"/>
    <col min="25" max="26" width="11.85546875" customWidth="1"/>
    <col min="27" max="27" width="9.28515625" customWidth="1"/>
    <col min="28" max="28" width="9.140625" customWidth="1"/>
    <col min="29" max="29" width="10.7109375" customWidth="1"/>
    <col min="30" max="32" width="11.85546875" customWidth="1"/>
    <col min="33" max="33" width="17.7109375" customWidth="1"/>
    <col min="34" max="34" width="8.7109375" customWidth="1"/>
  </cols>
  <sheetData>
    <row r="1" spans="1:34" s="42" customFormat="1" ht="21" x14ac:dyDescent="0.3">
      <c r="A1" s="29" t="s">
        <v>396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4" s="42" customFormat="1" ht="21" x14ac:dyDescent="0.3">
      <c r="A2" s="29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8">
        <f>+P3/N3</f>
        <v>206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4" s="43" customFormat="1" ht="21" x14ac:dyDescent="0.25">
      <c r="A3" s="1"/>
      <c r="B3" s="1"/>
      <c r="C3" s="1"/>
      <c r="D3" s="1"/>
      <c r="E3" s="1"/>
      <c r="F3" s="1"/>
      <c r="G3" s="91">
        <f>SUBTOTAL(9,G5:G10)</f>
        <v>1.2</v>
      </c>
      <c r="H3" s="91">
        <f>SUBTOTAL(9,H5:H10)</f>
        <v>1.1199999999999999</v>
      </c>
      <c r="I3" s="91">
        <f>SUBTOTAL(9,I5:I10)</f>
        <v>0.2</v>
      </c>
      <c r="J3" s="91">
        <f>SUBTOTAL(9,J5:J10)</f>
        <v>0.91999999999999993</v>
      </c>
      <c r="K3" s="91">
        <f>SUBTOTAL(9,K5:K10)</f>
        <v>5</v>
      </c>
      <c r="L3" s="1"/>
      <c r="M3" s="1"/>
      <c r="N3" s="91">
        <f>SUBTOTAL(9,N5:N10)</f>
        <v>1050</v>
      </c>
      <c r="O3" s="1"/>
      <c r="P3" s="91">
        <f>SUBTOTAL(9,P5:P10)</f>
        <v>216300</v>
      </c>
      <c r="Q3" s="91">
        <f>SUBTOTAL(9,Q5:Q10)</f>
        <v>18.329999999999998</v>
      </c>
      <c r="R3" s="1"/>
      <c r="S3" s="91">
        <f>SUBTOTAL(9,S5:S10)</f>
        <v>20.502001412761949</v>
      </c>
      <c r="T3" s="1"/>
      <c r="U3" s="1"/>
      <c r="V3" s="91">
        <f>SUBTOTAL(9,V5:V10)</f>
        <v>21.579938780315516</v>
      </c>
      <c r="W3" s="1"/>
      <c r="X3" s="91">
        <f>SUBTOTAL(9,X5:X10)</f>
        <v>18.03</v>
      </c>
      <c r="Y3" s="1"/>
      <c r="Z3" s="1"/>
      <c r="AA3" s="1"/>
      <c r="AB3" s="1"/>
      <c r="AC3" s="1"/>
      <c r="AD3" s="90">
        <f>SUBTOTAL(9,AD5:AD10)</f>
        <v>5429.3397648477539</v>
      </c>
      <c r="AE3" s="91">
        <f>SUBTOTAL(9,AE5:AE10)</f>
        <v>360182.4</v>
      </c>
      <c r="AF3" s="1"/>
      <c r="AG3" s="1"/>
      <c r="AH3" s="1"/>
    </row>
    <row r="4" spans="1:34" ht="60" x14ac:dyDescent="0.25">
      <c r="A4" s="85" t="s">
        <v>0</v>
      </c>
      <c r="B4" s="85" t="s">
        <v>4</v>
      </c>
      <c r="C4" s="85" t="s">
        <v>1</v>
      </c>
      <c r="D4" s="85" t="s">
        <v>5</v>
      </c>
      <c r="E4" s="85" t="s">
        <v>2</v>
      </c>
      <c r="F4" s="86" t="s">
        <v>10</v>
      </c>
      <c r="G4" s="62" t="s">
        <v>412</v>
      </c>
      <c r="H4" s="87" t="s">
        <v>6</v>
      </c>
      <c r="I4" s="87" t="s">
        <v>104</v>
      </c>
      <c r="J4" s="62" t="s">
        <v>411</v>
      </c>
      <c r="K4" s="86" t="s">
        <v>11</v>
      </c>
      <c r="L4" s="46" t="s">
        <v>7</v>
      </c>
      <c r="M4" s="46" t="s">
        <v>12</v>
      </c>
      <c r="N4" s="46" t="s">
        <v>401</v>
      </c>
      <c r="O4" s="46" t="s">
        <v>399</v>
      </c>
      <c r="P4" s="46" t="s">
        <v>400</v>
      </c>
      <c r="Q4" s="46" t="s">
        <v>13</v>
      </c>
      <c r="R4" s="46" t="s">
        <v>14</v>
      </c>
      <c r="S4" s="46" t="s">
        <v>390</v>
      </c>
      <c r="T4" s="46" t="s">
        <v>15</v>
      </c>
      <c r="U4" s="46" t="s">
        <v>16</v>
      </c>
      <c r="V4" s="46" t="s">
        <v>391</v>
      </c>
      <c r="W4" s="46" t="s">
        <v>17</v>
      </c>
      <c r="X4" s="46" t="s">
        <v>18</v>
      </c>
      <c r="Y4" s="88" t="s">
        <v>22</v>
      </c>
      <c r="Z4" s="64" t="s">
        <v>305</v>
      </c>
      <c r="AA4" s="88" t="s">
        <v>19</v>
      </c>
      <c r="AB4" s="88" t="s">
        <v>20</v>
      </c>
      <c r="AC4" s="88" t="s">
        <v>21</v>
      </c>
      <c r="AD4" s="88" t="s">
        <v>392</v>
      </c>
      <c r="AE4" s="88" t="s">
        <v>393</v>
      </c>
      <c r="AF4" s="88" t="s">
        <v>3</v>
      </c>
      <c r="AG4" s="88" t="s">
        <v>8</v>
      </c>
      <c r="AH4" s="89" t="s">
        <v>9</v>
      </c>
    </row>
    <row r="5" spans="1:34" ht="27.6" customHeight="1" x14ac:dyDescent="0.25">
      <c r="A5" s="16">
        <v>1</v>
      </c>
      <c r="B5" s="4" t="s">
        <v>378</v>
      </c>
      <c r="C5" s="4" t="s">
        <v>383</v>
      </c>
      <c r="D5" s="45" t="s">
        <v>404</v>
      </c>
      <c r="E5" s="24" t="s">
        <v>96</v>
      </c>
      <c r="F5" s="4" t="s">
        <v>384</v>
      </c>
      <c r="G5" s="34">
        <v>0.2</v>
      </c>
      <c r="H5" s="34">
        <v>0.22</v>
      </c>
      <c r="I5" s="101">
        <v>0</v>
      </c>
      <c r="J5" s="17">
        <f>H5-I5</f>
        <v>0.22</v>
      </c>
      <c r="K5" s="4">
        <v>1</v>
      </c>
      <c r="L5" s="33">
        <v>44509</v>
      </c>
      <c r="M5" s="18">
        <v>44715</v>
      </c>
      <c r="N5" s="45">
        <v>210</v>
      </c>
      <c r="O5" s="45">
        <f>M5-L5</f>
        <v>206</v>
      </c>
      <c r="P5" s="45">
        <f t="shared" ref="P5:P10" si="0">N5*O5</f>
        <v>43260</v>
      </c>
      <c r="Q5" s="4">
        <v>5.29</v>
      </c>
      <c r="R5" s="4">
        <v>94</v>
      </c>
      <c r="S5" s="49">
        <f>R5*Q5/84.94</f>
        <v>5.8542500588650812</v>
      </c>
      <c r="T5" s="4" t="s">
        <v>298</v>
      </c>
      <c r="U5" s="4">
        <v>100</v>
      </c>
      <c r="V5" s="49">
        <f>U5*Q5/84.94</f>
        <v>6.2279255945373206</v>
      </c>
      <c r="W5" s="4" t="s">
        <v>298</v>
      </c>
      <c r="X5" s="4">
        <v>5.2</v>
      </c>
      <c r="Y5" s="4">
        <v>16000</v>
      </c>
      <c r="Z5" s="45">
        <v>0</v>
      </c>
      <c r="AA5" s="4">
        <v>1280</v>
      </c>
      <c r="AB5" s="4">
        <v>2400</v>
      </c>
      <c r="AC5" s="4">
        <v>19680</v>
      </c>
      <c r="AD5" s="49">
        <f>AC5*X5/66.34</f>
        <v>1542.5987337955983</v>
      </c>
      <c r="AE5" s="4">
        <v>102336</v>
      </c>
      <c r="AF5" s="41" t="s">
        <v>99</v>
      </c>
      <c r="AG5" s="41" t="s">
        <v>410</v>
      </c>
      <c r="AH5" s="41"/>
    </row>
    <row r="6" spans="1:34" ht="27.6" customHeight="1" x14ac:dyDescent="0.25">
      <c r="A6" s="48">
        <v>2</v>
      </c>
      <c r="B6" s="4" t="s">
        <v>378</v>
      </c>
      <c r="C6" s="4" t="s">
        <v>383</v>
      </c>
      <c r="D6" s="45" t="s">
        <v>405</v>
      </c>
      <c r="E6" s="24" t="s">
        <v>34</v>
      </c>
      <c r="F6" s="4" t="s">
        <v>385</v>
      </c>
      <c r="G6" s="34">
        <v>0.2</v>
      </c>
      <c r="H6" s="34">
        <v>0.17</v>
      </c>
      <c r="I6" s="101">
        <v>0</v>
      </c>
      <c r="J6" s="17">
        <f t="shared" ref="J6:J10" si="1">H6-I6</f>
        <v>0.17</v>
      </c>
      <c r="K6" s="4">
        <v>1</v>
      </c>
      <c r="L6" s="33">
        <v>44509</v>
      </c>
      <c r="M6" s="18">
        <v>44715</v>
      </c>
      <c r="N6" s="45">
        <v>210</v>
      </c>
      <c r="O6" s="45">
        <f>M6-L6</f>
        <v>206</v>
      </c>
      <c r="P6" s="45">
        <f t="shared" si="0"/>
        <v>43260</v>
      </c>
      <c r="Q6" s="4">
        <v>2.81</v>
      </c>
      <c r="R6" s="4">
        <v>94</v>
      </c>
      <c r="S6" s="49">
        <f>R6*Q6/84.94</f>
        <v>3.1097245114198255</v>
      </c>
      <c r="T6" s="4" t="s">
        <v>298</v>
      </c>
      <c r="U6" s="4">
        <v>100</v>
      </c>
      <c r="V6" s="49">
        <f>U6*Q6/84.94</f>
        <v>3.3082175653402404</v>
      </c>
      <c r="W6" s="4" t="s">
        <v>298</v>
      </c>
      <c r="X6" s="4">
        <v>2.78</v>
      </c>
      <c r="Y6" s="4">
        <v>16000</v>
      </c>
      <c r="Z6" s="45">
        <v>0</v>
      </c>
      <c r="AA6" s="4">
        <v>1280</v>
      </c>
      <c r="AB6" s="4">
        <v>2400</v>
      </c>
      <c r="AC6" s="4">
        <v>19680</v>
      </c>
      <c r="AD6" s="49">
        <f>AC6*X6/66.34</f>
        <v>824.69701537533899</v>
      </c>
      <c r="AE6" s="4">
        <v>54710.399999999994</v>
      </c>
      <c r="AF6" s="41" t="s">
        <v>99</v>
      </c>
      <c r="AG6" s="41" t="s">
        <v>410</v>
      </c>
      <c r="AH6" s="41"/>
    </row>
    <row r="7" spans="1:34" ht="27.6" customHeight="1" x14ac:dyDescent="0.25">
      <c r="A7" s="16">
        <v>3</v>
      </c>
      <c r="B7" s="4" t="s">
        <v>378</v>
      </c>
      <c r="C7" s="4" t="s">
        <v>383</v>
      </c>
      <c r="D7" s="45" t="s">
        <v>406</v>
      </c>
      <c r="E7" s="24" t="s">
        <v>386</v>
      </c>
      <c r="F7" s="4" t="s">
        <v>387</v>
      </c>
      <c r="G7" s="34">
        <v>0.2</v>
      </c>
      <c r="H7" s="34">
        <v>7.0000000000000007E-2</v>
      </c>
      <c r="I7" s="101">
        <v>0</v>
      </c>
      <c r="J7" s="17">
        <f t="shared" si="1"/>
        <v>7.0000000000000007E-2</v>
      </c>
      <c r="K7" s="4">
        <v>1</v>
      </c>
      <c r="L7" s="33">
        <v>44509</v>
      </c>
      <c r="M7" s="18">
        <v>44715</v>
      </c>
      <c r="N7" s="45">
        <v>210</v>
      </c>
      <c r="O7" s="45">
        <f>M7-L7</f>
        <v>206</v>
      </c>
      <c r="P7" s="45">
        <f t="shared" si="0"/>
        <v>43260</v>
      </c>
      <c r="Q7" s="4">
        <v>3.03</v>
      </c>
      <c r="R7" s="4">
        <v>96</v>
      </c>
      <c r="S7" s="49">
        <f>R7*Q7/84.94</f>
        <v>3.4245349658582529</v>
      </c>
      <c r="T7" s="4" t="s">
        <v>298</v>
      </c>
      <c r="U7" s="4">
        <v>100</v>
      </c>
      <c r="V7" s="49">
        <f>U7*Q7/84.94</f>
        <v>3.5672239227690135</v>
      </c>
      <c r="W7" s="4" t="s">
        <v>298</v>
      </c>
      <c r="X7" s="4">
        <v>3</v>
      </c>
      <c r="Y7" s="4">
        <v>16000</v>
      </c>
      <c r="Z7" s="45">
        <v>0</v>
      </c>
      <c r="AA7" s="4">
        <v>1920</v>
      </c>
      <c r="AB7" s="4">
        <v>2400</v>
      </c>
      <c r="AC7" s="4">
        <v>20320</v>
      </c>
      <c r="AD7" s="49">
        <f>AC7*X7/66.34</f>
        <v>918.90262285197468</v>
      </c>
      <c r="AE7" s="4">
        <v>60960</v>
      </c>
      <c r="AF7" s="41" t="s">
        <v>99</v>
      </c>
      <c r="AG7" s="41" t="s">
        <v>410</v>
      </c>
      <c r="AH7" s="41"/>
    </row>
    <row r="8" spans="1:34" ht="27.6" customHeight="1" x14ac:dyDescent="0.25">
      <c r="A8" s="16">
        <v>4</v>
      </c>
      <c r="B8" s="4" t="s">
        <v>378</v>
      </c>
      <c r="C8" s="4" t="s">
        <v>383</v>
      </c>
      <c r="D8" s="45" t="s">
        <v>407</v>
      </c>
      <c r="E8" s="24" t="s">
        <v>30</v>
      </c>
      <c r="F8" s="4" t="s">
        <v>388</v>
      </c>
      <c r="G8" s="34">
        <v>0.2</v>
      </c>
      <c r="H8" s="34">
        <v>0.24</v>
      </c>
      <c r="I8" s="101">
        <v>0</v>
      </c>
      <c r="J8" s="17">
        <f t="shared" si="1"/>
        <v>0.24</v>
      </c>
      <c r="K8" s="4">
        <v>1</v>
      </c>
      <c r="L8" s="33">
        <v>44509</v>
      </c>
      <c r="M8" s="18">
        <v>44715</v>
      </c>
      <c r="N8" s="45">
        <v>210</v>
      </c>
      <c r="O8" s="45">
        <f>M8-L8</f>
        <v>206</v>
      </c>
      <c r="P8" s="45">
        <f t="shared" si="0"/>
        <v>43260</v>
      </c>
      <c r="Q8" s="4">
        <v>6.43</v>
      </c>
      <c r="R8" s="4">
        <v>97</v>
      </c>
      <c r="S8" s="49">
        <f>R8*Q8/84.94</f>
        <v>7.3429479632681884</v>
      </c>
      <c r="T8" s="4" t="s">
        <v>298</v>
      </c>
      <c r="U8" s="4">
        <v>100</v>
      </c>
      <c r="V8" s="49">
        <f>U8*Q8/84.94</f>
        <v>7.5700494466682366</v>
      </c>
      <c r="W8" s="4" t="s">
        <v>298</v>
      </c>
      <c r="X8" s="4">
        <v>6.3</v>
      </c>
      <c r="Y8" s="4">
        <v>16000</v>
      </c>
      <c r="Z8" s="45">
        <v>0</v>
      </c>
      <c r="AA8" s="4">
        <v>1920</v>
      </c>
      <c r="AB8" s="4">
        <v>2400</v>
      </c>
      <c r="AC8" s="4">
        <v>20320</v>
      </c>
      <c r="AD8" s="49">
        <f>AC8*X8/66.34</f>
        <v>1929.6955079891468</v>
      </c>
      <c r="AE8" s="4">
        <v>128016</v>
      </c>
      <c r="AF8" s="41" t="s">
        <v>99</v>
      </c>
      <c r="AG8" s="41" t="s">
        <v>410</v>
      </c>
      <c r="AH8" s="41"/>
    </row>
    <row r="9" spans="1:34" ht="27.6" customHeight="1" x14ac:dyDescent="0.25">
      <c r="A9" s="48">
        <v>5</v>
      </c>
      <c r="B9" s="4" t="s">
        <v>378</v>
      </c>
      <c r="C9" s="4" t="s">
        <v>383</v>
      </c>
      <c r="D9" s="45" t="s">
        <v>408</v>
      </c>
      <c r="E9" s="24" t="s">
        <v>95</v>
      </c>
      <c r="F9" s="4" t="s">
        <v>389</v>
      </c>
      <c r="G9" s="34">
        <v>0.2</v>
      </c>
      <c r="H9" s="34">
        <v>0.22</v>
      </c>
      <c r="I9" s="101">
        <v>0</v>
      </c>
      <c r="J9" s="17">
        <f t="shared" si="1"/>
        <v>0.22</v>
      </c>
      <c r="K9" s="4">
        <v>1</v>
      </c>
      <c r="L9" s="33">
        <v>44509</v>
      </c>
      <c r="M9" s="18">
        <v>44715</v>
      </c>
      <c r="N9" s="45">
        <v>210</v>
      </c>
      <c r="O9" s="45">
        <f>M9-L9</f>
        <v>206</v>
      </c>
      <c r="P9" s="45">
        <f t="shared" si="0"/>
        <v>43260</v>
      </c>
      <c r="Q9" s="4">
        <v>0.77</v>
      </c>
      <c r="R9" s="4">
        <v>85</v>
      </c>
      <c r="S9" s="49">
        <f>R9*Q9/84.94</f>
        <v>0.77054391335060046</v>
      </c>
      <c r="T9" s="4" t="s">
        <v>298</v>
      </c>
      <c r="U9" s="4">
        <v>100</v>
      </c>
      <c r="V9" s="49">
        <f>U9*Q9/84.94</f>
        <v>0.90652225100070638</v>
      </c>
      <c r="W9" s="4" t="s">
        <v>298</v>
      </c>
      <c r="X9" s="4">
        <v>0.75</v>
      </c>
      <c r="Y9" s="4">
        <v>16000</v>
      </c>
      <c r="Z9" s="45">
        <v>0</v>
      </c>
      <c r="AA9" s="4">
        <v>480</v>
      </c>
      <c r="AB9" s="4">
        <v>2400</v>
      </c>
      <c r="AC9" s="4">
        <v>18880</v>
      </c>
      <c r="AD9" s="49">
        <f>AC9*X9/66.34</f>
        <v>213.4458848356949</v>
      </c>
      <c r="AE9" s="4">
        <v>14160</v>
      </c>
      <c r="AF9" s="41" t="s">
        <v>99</v>
      </c>
      <c r="AG9" s="41" t="s">
        <v>410</v>
      </c>
      <c r="AH9" s="41"/>
    </row>
    <row r="10" spans="1:34" ht="27.6" customHeight="1" x14ac:dyDescent="0.25">
      <c r="A10" s="16">
        <v>6</v>
      </c>
      <c r="B10" s="4" t="s">
        <v>378</v>
      </c>
      <c r="C10" s="4" t="s">
        <v>383</v>
      </c>
      <c r="D10" s="45" t="s">
        <v>409</v>
      </c>
      <c r="E10" s="24" t="s">
        <v>94</v>
      </c>
      <c r="F10" s="24" t="s">
        <v>36</v>
      </c>
      <c r="G10" s="34">
        <v>0.2</v>
      </c>
      <c r="H10" s="34">
        <v>0.2</v>
      </c>
      <c r="I10" s="101">
        <v>0.2</v>
      </c>
      <c r="J10" s="17">
        <f t="shared" si="1"/>
        <v>0</v>
      </c>
      <c r="K10" s="4" t="s">
        <v>36</v>
      </c>
      <c r="L10" s="33">
        <v>44509</v>
      </c>
      <c r="M10" s="4" t="s">
        <v>36</v>
      </c>
      <c r="N10" s="45">
        <v>0</v>
      </c>
      <c r="O10" s="45">
        <v>0</v>
      </c>
      <c r="P10" s="45">
        <f t="shared" si="0"/>
        <v>0</v>
      </c>
      <c r="Q10" s="4" t="s">
        <v>36</v>
      </c>
      <c r="R10" s="4" t="s">
        <v>36</v>
      </c>
      <c r="S10" s="49">
        <v>0</v>
      </c>
      <c r="T10" s="4" t="s">
        <v>36</v>
      </c>
      <c r="U10" s="4" t="s">
        <v>36</v>
      </c>
      <c r="V10" s="49">
        <v>0</v>
      </c>
      <c r="W10" s="4" t="s">
        <v>36</v>
      </c>
      <c r="X10" s="4" t="s">
        <v>36</v>
      </c>
      <c r="Y10" s="4">
        <v>0</v>
      </c>
      <c r="Z10" s="45">
        <v>0</v>
      </c>
      <c r="AA10" s="4">
        <v>0</v>
      </c>
      <c r="AB10" s="4">
        <v>0</v>
      </c>
      <c r="AC10" s="4">
        <v>0</v>
      </c>
      <c r="AD10" s="49">
        <v>0</v>
      </c>
      <c r="AE10" s="4">
        <v>0</v>
      </c>
      <c r="AF10" s="41" t="s">
        <v>99</v>
      </c>
      <c r="AG10" s="41" t="s">
        <v>410</v>
      </c>
      <c r="AH10" s="41"/>
    </row>
  </sheetData>
  <autoFilter ref="A4:AH10" xr:uid="{8958DF8F-D0FD-4601-82E0-23E0D25BEF5C}">
    <sortState xmlns:xlrd2="http://schemas.microsoft.com/office/spreadsheetml/2017/richdata2" ref="A5:AH10">
      <sortCondition ref="AG4:AG10"/>
    </sortState>
  </autoFilter>
  <phoneticPr fontId="1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FDDC-FCB4-4843-B2D3-DF6CFD365203}">
  <dimension ref="A1:AH45"/>
  <sheetViews>
    <sheetView workbookViewId="0">
      <pane ySplit="4" topLeftCell="A5" activePane="bottomLeft" state="frozen"/>
      <selection pane="bottomLeft" activeCell="A5" sqref="A5:A45"/>
    </sheetView>
  </sheetViews>
  <sheetFormatPr defaultColWidth="14.42578125" defaultRowHeight="15" x14ac:dyDescent="0.25"/>
  <cols>
    <col min="1" max="1" width="6.5703125" customWidth="1"/>
    <col min="2" max="2" width="7.28515625" customWidth="1"/>
    <col min="3" max="3" width="13.42578125" customWidth="1"/>
    <col min="4" max="4" width="8" customWidth="1"/>
    <col min="5" max="5" width="25.7109375" customWidth="1"/>
    <col min="6" max="6" width="9.5703125" customWidth="1"/>
    <col min="7" max="7" width="7.140625" customWidth="1"/>
    <col min="8" max="8" width="7.28515625" customWidth="1"/>
    <col min="9" max="10" width="10.140625" customWidth="1"/>
    <col min="11" max="11" width="8.7109375" customWidth="1"/>
    <col min="12" max="12" width="10.85546875" customWidth="1"/>
    <col min="13" max="16" width="11.85546875" customWidth="1"/>
    <col min="17" max="17" width="7.85546875" customWidth="1"/>
    <col min="18" max="19" width="8.140625" customWidth="1"/>
    <col min="20" max="20" width="6.7109375" customWidth="1"/>
    <col min="21" max="21" width="6.5703125" customWidth="1"/>
    <col min="22" max="22" width="9" customWidth="1"/>
    <col min="23" max="23" width="7.28515625" customWidth="1"/>
    <col min="24" max="24" width="7.85546875" customWidth="1"/>
    <col min="25" max="26" width="8.85546875" customWidth="1"/>
    <col min="27" max="27" width="9" customWidth="1"/>
    <col min="28" max="28" width="9.140625" customWidth="1"/>
    <col min="29" max="31" width="9.5703125" customWidth="1"/>
    <col min="32" max="32" width="13.85546875" bestFit="1" customWidth="1"/>
    <col min="33" max="33" width="20" customWidth="1"/>
    <col min="34" max="34" width="13" bestFit="1" customWidth="1"/>
  </cols>
  <sheetData>
    <row r="1" spans="1:34" ht="19.5" customHeight="1" x14ac:dyDescent="0.3">
      <c r="A1" s="29" t="s">
        <v>395</v>
      </c>
    </row>
    <row r="2" spans="1:34" ht="19.5" customHeight="1" x14ac:dyDescent="0.3">
      <c r="A2" s="29"/>
      <c r="P2" s="66">
        <f>+P3/N3</f>
        <v>126.53846153846153</v>
      </c>
    </row>
    <row r="3" spans="1:34" ht="18.75" customHeight="1" x14ac:dyDescent="0.35">
      <c r="A3" s="9"/>
      <c r="G3" s="69">
        <f>SUBTOTAL(9,G5:G45)</f>
        <v>12.099999999999998</v>
      </c>
      <c r="H3" s="69">
        <f>SUBTOTAL(9,H5:H45)</f>
        <v>12.099999999999998</v>
      </c>
      <c r="I3" s="69">
        <f>SUBTOTAL(9,I5:I45)</f>
        <v>0.81</v>
      </c>
      <c r="J3" s="69">
        <f>SUBTOTAL(9,J5:J45)</f>
        <v>11.289999999999997</v>
      </c>
      <c r="K3" s="69">
        <f>SUBTOTAL(9,K5:K45)</f>
        <v>46</v>
      </c>
      <c r="N3" s="69">
        <f>SUBTOTAL(9,N5:N45)</f>
        <v>5850</v>
      </c>
      <c r="P3" s="69">
        <f>SUBTOTAL(9,P5:P45)</f>
        <v>740250</v>
      </c>
      <c r="Q3" s="69">
        <f>SUBTOTAL(9,Q5:Q45)</f>
        <v>1367.6200000000001</v>
      </c>
      <c r="S3" s="69">
        <f>SUBTOTAL(9,S5:S45)</f>
        <v>21.949077510061155</v>
      </c>
      <c r="V3" s="69">
        <f>SUBTOTAL(9,V5:V45)</f>
        <v>23.807658757121199</v>
      </c>
      <c r="X3" s="70">
        <f>SUBTOTAL(9,X5:X45)</f>
        <v>1328.9369026490642</v>
      </c>
      <c r="AD3" s="69">
        <f>SUBTOTAL(9,AD5:AD45)</f>
        <v>227.41561593550051</v>
      </c>
      <c r="AE3" s="69">
        <f>SUBTOTAL(9,AE5:AE45)</f>
        <v>1266932.3963766731</v>
      </c>
    </row>
    <row r="4" spans="1:34" ht="62.45" customHeight="1" x14ac:dyDescent="0.25">
      <c r="A4" s="81" t="s">
        <v>0</v>
      </c>
      <c r="B4" s="81" t="s">
        <v>4</v>
      </c>
      <c r="C4" s="81" t="s">
        <v>1</v>
      </c>
      <c r="D4" s="81" t="s">
        <v>5</v>
      </c>
      <c r="E4" s="81" t="s">
        <v>2</v>
      </c>
      <c r="F4" s="71" t="s">
        <v>10</v>
      </c>
      <c r="G4" s="62" t="s">
        <v>412</v>
      </c>
      <c r="H4" s="82" t="s">
        <v>6</v>
      </c>
      <c r="I4" s="82" t="s">
        <v>104</v>
      </c>
      <c r="J4" s="62" t="s">
        <v>411</v>
      </c>
      <c r="K4" s="73" t="s">
        <v>11</v>
      </c>
      <c r="L4" s="74" t="s">
        <v>7</v>
      </c>
      <c r="M4" s="77" t="s">
        <v>12</v>
      </c>
      <c r="N4" s="46" t="s">
        <v>401</v>
      </c>
      <c r="O4" s="46" t="s">
        <v>399</v>
      </c>
      <c r="P4" s="46" t="s">
        <v>400</v>
      </c>
      <c r="Q4" s="77" t="s">
        <v>13</v>
      </c>
      <c r="R4" s="77" t="s">
        <v>14</v>
      </c>
      <c r="S4" s="77" t="s">
        <v>390</v>
      </c>
      <c r="T4" s="77" t="s">
        <v>15</v>
      </c>
      <c r="U4" s="77" t="s">
        <v>16</v>
      </c>
      <c r="V4" s="77" t="s">
        <v>391</v>
      </c>
      <c r="W4" s="77" t="s">
        <v>17</v>
      </c>
      <c r="X4" s="77" t="s">
        <v>18</v>
      </c>
      <c r="Y4" s="83" t="s">
        <v>22</v>
      </c>
      <c r="Z4" s="64" t="s">
        <v>305</v>
      </c>
      <c r="AA4" s="83" t="s">
        <v>19</v>
      </c>
      <c r="AB4" s="83" t="s">
        <v>20</v>
      </c>
      <c r="AC4" s="83" t="s">
        <v>21</v>
      </c>
      <c r="AD4" s="83" t="s">
        <v>392</v>
      </c>
      <c r="AE4" s="83" t="s">
        <v>393</v>
      </c>
      <c r="AF4" s="79" t="s">
        <v>3</v>
      </c>
      <c r="AG4" s="79" t="s">
        <v>8</v>
      </c>
      <c r="AH4" s="80" t="s">
        <v>9</v>
      </c>
    </row>
    <row r="5" spans="1:34" ht="28.5" customHeight="1" x14ac:dyDescent="0.25">
      <c r="A5" s="30">
        <v>1</v>
      </c>
      <c r="B5" s="31" t="s">
        <v>306</v>
      </c>
      <c r="C5" s="31" t="s">
        <v>307</v>
      </c>
      <c r="D5" s="31" t="s">
        <v>308</v>
      </c>
      <c r="E5" s="22" t="s">
        <v>32</v>
      </c>
      <c r="F5" s="31" t="s">
        <v>309</v>
      </c>
      <c r="G5" s="34">
        <v>0.12</v>
      </c>
      <c r="H5" s="34">
        <v>0.12</v>
      </c>
      <c r="I5" s="101">
        <v>0</v>
      </c>
      <c r="J5" s="17">
        <f>H5-I5</f>
        <v>0.12</v>
      </c>
      <c r="K5" s="3">
        <v>1</v>
      </c>
      <c r="L5" s="33">
        <v>44594</v>
      </c>
      <c r="M5" s="5">
        <v>44727</v>
      </c>
      <c r="N5" s="3">
        <v>150</v>
      </c>
      <c r="O5" s="3">
        <f t="shared" ref="O5:O23" si="0">M5-L5</f>
        <v>133</v>
      </c>
      <c r="P5" s="3">
        <f t="shared" ref="P5:P45" si="1">N5*O5</f>
        <v>19950</v>
      </c>
      <c r="Q5" s="3">
        <v>30.44</v>
      </c>
      <c r="R5" s="3">
        <v>96</v>
      </c>
      <c r="S5" s="6">
        <f t="shared" ref="S5:S45" si="2">R5*Q5/5739.9</f>
        <v>0.50910991480687828</v>
      </c>
      <c r="T5" s="3" t="s">
        <v>295</v>
      </c>
      <c r="U5" s="3">
        <v>100</v>
      </c>
      <c r="V5" s="6">
        <f t="shared" ref="V5:V45" si="3">U5*Q5/5739.9</f>
        <v>0.53032282792383145</v>
      </c>
      <c r="W5" s="3" t="s">
        <v>295</v>
      </c>
      <c r="X5" s="6">
        <v>30.099414684156493</v>
      </c>
      <c r="Y5" s="3">
        <v>900</v>
      </c>
      <c r="Z5" s="3">
        <v>0</v>
      </c>
      <c r="AA5" s="3">
        <v>45</v>
      </c>
      <c r="AB5" s="3">
        <v>45</v>
      </c>
      <c r="AC5" s="3">
        <v>990</v>
      </c>
      <c r="AD5" s="6">
        <f t="shared" ref="AD5:AD45" si="4">AC5*X5/5571</f>
        <v>5.3488459051005073</v>
      </c>
      <c r="AE5" s="6">
        <v>29798.420537314927</v>
      </c>
      <c r="AF5" s="32" t="s">
        <v>310</v>
      </c>
      <c r="AG5" s="32" t="s">
        <v>310</v>
      </c>
      <c r="AH5" s="32"/>
    </row>
    <row r="6" spans="1:34" ht="28.5" customHeight="1" x14ac:dyDescent="0.25">
      <c r="A6" s="30">
        <v>2</v>
      </c>
      <c r="B6" s="31" t="s">
        <v>306</v>
      </c>
      <c r="C6" s="31" t="s">
        <v>307</v>
      </c>
      <c r="D6" s="31" t="s">
        <v>308</v>
      </c>
      <c r="E6" s="35" t="s">
        <v>33</v>
      </c>
      <c r="F6" s="3" t="s">
        <v>311</v>
      </c>
      <c r="G6" s="34">
        <v>0.06</v>
      </c>
      <c r="H6" s="34">
        <v>0.06</v>
      </c>
      <c r="I6" s="101">
        <v>0</v>
      </c>
      <c r="J6" s="17">
        <f t="shared" ref="J6:J45" si="5">H6-I6</f>
        <v>0.06</v>
      </c>
      <c r="K6" s="3">
        <v>1</v>
      </c>
      <c r="L6" s="33">
        <v>44592</v>
      </c>
      <c r="M6" s="5">
        <v>44727</v>
      </c>
      <c r="N6" s="3">
        <v>150</v>
      </c>
      <c r="O6" s="3">
        <f t="shared" si="0"/>
        <v>135</v>
      </c>
      <c r="P6" s="3">
        <f t="shared" si="1"/>
        <v>20250</v>
      </c>
      <c r="Q6" s="3">
        <v>12.69</v>
      </c>
      <c r="R6" s="3">
        <v>97</v>
      </c>
      <c r="S6" s="6">
        <f t="shared" si="2"/>
        <v>0.21445147127998748</v>
      </c>
      <c r="T6" s="3" t="s">
        <v>295</v>
      </c>
      <c r="U6" s="3">
        <v>100</v>
      </c>
      <c r="V6" s="6">
        <f t="shared" si="3"/>
        <v>0.22108399101029635</v>
      </c>
      <c r="W6" s="3" t="s">
        <v>295</v>
      </c>
      <c r="X6" s="6">
        <v>11.505456995251903</v>
      </c>
      <c r="Y6" s="3">
        <v>900</v>
      </c>
      <c r="Z6" s="3">
        <v>0</v>
      </c>
      <c r="AA6" s="3">
        <v>45</v>
      </c>
      <c r="AB6" s="3">
        <v>45</v>
      </c>
      <c r="AC6" s="3">
        <v>990</v>
      </c>
      <c r="AD6" s="6">
        <f t="shared" si="4"/>
        <v>2.0445884805778825</v>
      </c>
      <c r="AE6" s="6">
        <v>11390.402425299384</v>
      </c>
      <c r="AF6" s="32" t="s">
        <v>310</v>
      </c>
      <c r="AG6" s="32" t="s">
        <v>310</v>
      </c>
      <c r="AH6" s="32"/>
    </row>
    <row r="7" spans="1:34" ht="28.5" customHeight="1" x14ac:dyDescent="0.25">
      <c r="A7" s="30">
        <v>3</v>
      </c>
      <c r="B7" s="31" t="s">
        <v>306</v>
      </c>
      <c r="C7" s="31" t="s">
        <v>307</v>
      </c>
      <c r="D7" s="31" t="s">
        <v>308</v>
      </c>
      <c r="E7" s="22" t="s">
        <v>134</v>
      </c>
      <c r="F7" s="3" t="s">
        <v>345</v>
      </c>
      <c r="G7" s="34">
        <v>0.15</v>
      </c>
      <c r="H7" s="34">
        <v>0.15</v>
      </c>
      <c r="I7" s="101">
        <v>0</v>
      </c>
      <c r="J7" s="17">
        <f t="shared" si="5"/>
        <v>0.15</v>
      </c>
      <c r="K7" s="3">
        <v>1</v>
      </c>
      <c r="L7" s="33">
        <v>44606</v>
      </c>
      <c r="M7" s="5">
        <v>44727</v>
      </c>
      <c r="N7" s="3">
        <v>150</v>
      </c>
      <c r="O7" s="3">
        <f t="shared" si="0"/>
        <v>121</v>
      </c>
      <c r="P7" s="3">
        <f t="shared" si="1"/>
        <v>18150</v>
      </c>
      <c r="Q7" s="3">
        <v>33.57</v>
      </c>
      <c r="R7" s="3">
        <v>97</v>
      </c>
      <c r="S7" s="6">
        <f t="shared" si="2"/>
        <v>0.56730779281869026</v>
      </c>
      <c r="T7" s="3" t="s">
        <v>295</v>
      </c>
      <c r="U7" s="3">
        <v>100</v>
      </c>
      <c r="V7" s="6">
        <f t="shared" si="3"/>
        <v>0.58485339465844355</v>
      </c>
      <c r="W7" s="3" t="s">
        <v>295</v>
      </c>
      <c r="X7" s="6">
        <v>32.803964768854279</v>
      </c>
      <c r="Y7" s="3">
        <v>900</v>
      </c>
      <c r="Z7" s="3">
        <v>0</v>
      </c>
      <c r="AA7" s="3">
        <v>45</v>
      </c>
      <c r="AB7" s="3">
        <v>45</v>
      </c>
      <c r="AC7" s="3">
        <v>990</v>
      </c>
      <c r="AD7" s="6">
        <f t="shared" si="4"/>
        <v>5.8294606212826663</v>
      </c>
      <c r="AE7" s="6">
        <v>32475.925121165736</v>
      </c>
      <c r="AF7" s="32" t="s">
        <v>310</v>
      </c>
      <c r="AG7" s="32" t="s">
        <v>310</v>
      </c>
      <c r="AH7" s="32"/>
    </row>
    <row r="8" spans="1:34" ht="28.5" customHeight="1" x14ac:dyDescent="0.25">
      <c r="A8" s="30">
        <v>4</v>
      </c>
      <c r="B8" s="31" t="s">
        <v>306</v>
      </c>
      <c r="C8" s="31" t="s">
        <v>307</v>
      </c>
      <c r="D8" s="31" t="s">
        <v>308</v>
      </c>
      <c r="E8" s="35" t="s">
        <v>29</v>
      </c>
      <c r="F8" s="3" t="s">
        <v>346</v>
      </c>
      <c r="G8" s="34">
        <v>0.53</v>
      </c>
      <c r="H8" s="34">
        <v>0.53</v>
      </c>
      <c r="I8" s="101">
        <v>0</v>
      </c>
      <c r="J8" s="17">
        <f t="shared" si="5"/>
        <v>0.53</v>
      </c>
      <c r="K8" s="3">
        <v>2</v>
      </c>
      <c r="L8" s="33">
        <v>44608</v>
      </c>
      <c r="M8" s="5">
        <v>44727</v>
      </c>
      <c r="N8" s="3">
        <v>150</v>
      </c>
      <c r="O8" s="3">
        <f t="shared" si="0"/>
        <v>119</v>
      </c>
      <c r="P8" s="3">
        <f t="shared" si="1"/>
        <v>17850</v>
      </c>
      <c r="Q8" s="3">
        <v>76.8</v>
      </c>
      <c r="R8" s="3">
        <v>93</v>
      </c>
      <c r="S8" s="6">
        <f t="shared" si="2"/>
        <v>1.2443422359274552</v>
      </c>
      <c r="T8" s="3" t="s">
        <v>295</v>
      </c>
      <c r="U8" s="3">
        <v>100</v>
      </c>
      <c r="V8" s="6">
        <f t="shared" si="3"/>
        <v>1.3380024042230703</v>
      </c>
      <c r="W8" s="3" t="s">
        <v>295</v>
      </c>
      <c r="X8" s="6">
        <v>74.722334643642469</v>
      </c>
      <c r="Y8" s="3">
        <v>900</v>
      </c>
      <c r="Z8" s="3">
        <v>0</v>
      </c>
      <c r="AA8" s="3">
        <v>0</v>
      </c>
      <c r="AB8" s="3">
        <v>45</v>
      </c>
      <c r="AC8" s="3">
        <v>945</v>
      </c>
      <c r="AD8" s="6">
        <f t="shared" si="4"/>
        <v>12.675032532443392</v>
      </c>
      <c r="AE8" s="6">
        <v>70612.606238242137</v>
      </c>
      <c r="AF8" s="32" t="s">
        <v>310</v>
      </c>
      <c r="AG8" s="32" t="s">
        <v>310</v>
      </c>
      <c r="AH8" s="32"/>
    </row>
    <row r="9" spans="1:34" ht="28.5" customHeight="1" x14ac:dyDescent="0.25">
      <c r="A9" s="30">
        <v>5</v>
      </c>
      <c r="B9" s="31" t="s">
        <v>306</v>
      </c>
      <c r="C9" s="31" t="s">
        <v>307</v>
      </c>
      <c r="D9" s="31" t="s">
        <v>308</v>
      </c>
      <c r="E9" s="35" t="s">
        <v>347</v>
      </c>
      <c r="F9" s="3" t="s">
        <v>348</v>
      </c>
      <c r="G9" s="34">
        <v>0.2</v>
      </c>
      <c r="H9" s="34">
        <v>0.2</v>
      </c>
      <c r="I9" s="101">
        <v>0</v>
      </c>
      <c r="J9" s="17">
        <f t="shared" si="5"/>
        <v>0.2</v>
      </c>
      <c r="K9" s="3">
        <v>1</v>
      </c>
      <c r="L9" s="33">
        <v>44609</v>
      </c>
      <c r="M9" s="5">
        <v>44727</v>
      </c>
      <c r="N9" s="3">
        <v>150</v>
      </c>
      <c r="O9" s="3">
        <f t="shared" si="0"/>
        <v>118</v>
      </c>
      <c r="P9" s="3">
        <f t="shared" si="1"/>
        <v>17700</v>
      </c>
      <c r="Q9" s="3">
        <v>19.510000000000002</v>
      </c>
      <c r="R9" s="3">
        <v>97</v>
      </c>
      <c r="S9" s="6">
        <f t="shared" si="2"/>
        <v>0.32970435025000444</v>
      </c>
      <c r="T9" s="3" t="s">
        <v>295</v>
      </c>
      <c r="U9" s="3">
        <v>100</v>
      </c>
      <c r="V9" s="6">
        <f t="shared" si="3"/>
        <v>0.33990139201031383</v>
      </c>
      <c r="W9" s="3" t="s">
        <v>295</v>
      </c>
      <c r="X9" s="6">
        <v>19.11065332404937</v>
      </c>
      <c r="Y9" s="3">
        <v>900</v>
      </c>
      <c r="Z9" s="3">
        <v>0</v>
      </c>
      <c r="AA9" s="3">
        <v>45</v>
      </c>
      <c r="AB9" s="3">
        <v>45</v>
      </c>
      <c r="AC9" s="3">
        <v>990</v>
      </c>
      <c r="AD9" s="6">
        <f t="shared" si="4"/>
        <v>3.3960773273754938</v>
      </c>
      <c r="AE9" s="6">
        <v>18919.546790808876</v>
      </c>
      <c r="AF9" s="32" t="s">
        <v>310</v>
      </c>
      <c r="AG9" s="32" t="s">
        <v>310</v>
      </c>
      <c r="AH9" s="32"/>
    </row>
    <row r="10" spans="1:34" ht="28.5" customHeight="1" x14ac:dyDescent="0.25">
      <c r="A10" s="30">
        <v>6</v>
      </c>
      <c r="B10" s="31" t="s">
        <v>306</v>
      </c>
      <c r="C10" s="31" t="s">
        <v>307</v>
      </c>
      <c r="D10" s="31" t="s">
        <v>308</v>
      </c>
      <c r="E10" s="35" t="s">
        <v>349</v>
      </c>
      <c r="F10" s="3" t="s">
        <v>350</v>
      </c>
      <c r="G10" s="34">
        <v>0.2</v>
      </c>
      <c r="H10" s="34">
        <v>0.2</v>
      </c>
      <c r="I10" s="101">
        <v>0</v>
      </c>
      <c r="J10" s="17">
        <f t="shared" si="5"/>
        <v>0.2</v>
      </c>
      <c r="K10" s="3">
        <v>1</v>
      </c>
      <c r="L10" s="33">
        <v>44598</v>
      </c>
      <c r="M10" s="5">
        <v>44727</v>
      </c>
      <c r="N10" s="3">
        <v>150</v>
      </c>
      <c r="O10" s="3">
        <f t="shared" si="0"/>
        <v>129</v>
      </c>
      <c r="P10" s="3">
        <f t="shared" si="1"/>
        <v>19350</v>
      </c>
      <c r="Q10" s="3">
        <v>46.47</v>
      </c>
      <c r="R10" s="3">
        <v>95</v>
      </c>
      <c r="S10" s="6">
        <f t="shared" si="2"/>
        <v>0.76911618669314796</v>
      </c>
      <c r="T10" s="3" t="s">
        <v>295</v>
      </c>
      <c r="U10" s="3">
        <v>99.24</v>
      </c>
      <c r="V10" s="6">
        <f t="shared" si="3"/>
        <v>0.80344305649924208</v>
      </c>
      <c r="W10" s="3" t="s">
        <v>295</v>
      </c>
      <c r="X10" s="6">
        <v>45.128682899121969</v>
      </c>
      <c r="Y10" s="3">
        <v>900</v>
      </c>
      <c r="Z10" s="3">
        <v>0</v>
      </c>
      <c r="AA10" s="3">
        <v>45</v>
      </c>
      <c r="AB10" s="3">
        <v>0</v>
      </c>
      <c r="AC10" s="3">
        <v>945</v>
      </c>
      <c r="AD10" s="6">
        <f t="shared" si="4"/>
        <v>7.6551077615635004</v>
      </c>
      <c r="AE10" s="6">
        <v>42646.605339670263</v>
      </c>
      <c r="AF10" s="32" t="s">
        <v>310</v>
      </c>
      <c r="AG10" s="32" t="s">
        <v>310</v>
      </c>
      <c r="AH10" s="32"/>
    </row>
    <row r="11" spans="1:34" ht="28.5" customHeight="1" x14ac:dyDescent="0.25">
      <c r="A11" s="30">
        <v>7</v>
      </c>
      <c r="B11" s="31" t="s">
        <v>306</v>
      </c>
      <c r="C11" s="31" t="s">
        <v>307</v>
      </c>
      <c r="D11" s="31" t="s">
        <v>308</v>
      </c>
      <c r="E11" s="35" t="s">
        <v>351</v>
      </c>
      <c r="F11" s="3" t="s">
        <v>352</v>
      </c>
      <c r="G11" s="34">
        <v>0.39</v>
      </c>
      <c r="H11" s="34">
        <v>0.39</v>
      </c>
      <c r="I11" s="101">
        <v>0</v>
      </c>
      <c r="J11" s="17">
        <f t="shared" si="5"/>
        <v>0.39</v>
      </c>
      <c r="K11" s="3">
        <v>1</v>
      </c>
      <c r="L11" s="33">
        <v>44596</v>
      </c>
      <c r="M11" s="5">
        <v>44727</v>
      </c>
      <c r="N11" s="3">
        <v>150</v>
      </c>
      <c r="O11" s="3">
        <f t="shared" si="0"/>
        <v>131</v>
      </c>
      <c r="P11" s="3">
        <f t="shared" si="1"/>
        <v>19650</v>
      </c>
      <c r="Q11" s="3">
        <v>40.39</v>
      </c>
      <c r="R11" s="3">
        <v>80</v>
      </c>
      <c r="S11" s="6">
        <f t="shared" si="2"/>
        <v>0.56293663652676873</v>
      </c>
      <c r="T11" s="3" t="s">
        <v>295</v>
      </c>
      <c r="U11" s="3">
        <v>99.32</v>
      </c>
      <c r="V11" s="6">
        <f t="shared" si="3"/>
        <v>0.69888583424798345</v>
      </c>
      <c r="W11" s="3" t="s">
        <v>295</v>
      </c>
      <c r="X11" s="6">
        <v>39.803694889706215</v>
      </c>
      <c r="Y11" s="3">
        <v>900</v>
      </c>
      <c r="Z11" s="3">
        <v>0</v>
      </c>
      <c r="AA11" s="3">
        <v>0</v>
      </c>
      <c r="AB11" s="3">
        <v>0</v>
      </c>
      <c r="AC11" s="3">
        <v>900</v>
      </c>
      <c r="AD11" s="6">
        <f t="shared" si="4"/>
        <v>6.4303222762045582</v>
      </c>
      <c r="AE11" s="6">
        <v>35823.325400735594</v>
      </c>
      <c r="AF11" s="32" t="s">
        <v>310</v>
      </c>
      <c r="AG11" s="32" t="s">
        <v>310</v>
      </c>
      <c r="AH11" s="32"/>
    </row>
    <row r="12" spans="1:34" ht="28.5" customHeight="1" x14ac:dyDescent="0.25">
      <c r="A12" s="30">
        <v>8</v>
      </c>
      <c r="B12" s="31" t="s">
        <v>306</v>
      </c>
      <c r="C12" s="31" t="s">
        <v>307</v>
      </c>
      <c r="D12" s="31" t="s">
        <v>308</v>
      </c>
      <c r="E12" s="35" t="s">
        <v>353</v>
      </c>
      <c r="F12" s="3" t="s">
        <v>354</v>
      </c>
      <c r="G12" s="34">
        <v>0.3</v>
      </c>
      <c r="H12" s="34">
        <v>0.3</v>
      </c>
      <c r="I12" s="101">
        <v>0</v>
      </c>
      <c r="J12" s="17">
        <f t="shared" si="5"/>
        <v>0.3</v>
      </c>
      <c r="K12" s="3">
        <v>1</v>
      </c>
      <c r="L12" s="33">
        <v>44603</v>
      </c>
      <c r="M12" s="5">
        <v>44727</v>
      </c>
      <c r="N12" s="3">
        <v>150</v>
      </c>
      <c r="O12" s="3">
        <f t="shared" si="0"/>
        <v>124</v>
      </c>
      <c r="P12" s="3">
        <f t="shared" si="1"/>
        <v>18600</v>
      </c>
      <c r="Q12" s="3">
        <v>45.29</v>
      </c>
      <c r="R12" s="3">
        <v>98</v>
      </c>
      <c r="S12" s="6">
        <f t="shared" si="2"/>
        <v>0.77325737382184367</v>
      </c>
      <c r="T12" s="3" t="s">
        <v>295</v>
      </c>
      <c r="U12" s="3">
        <v>100</v>
      </c>
      <c r="V12" s="6">
        <f t="shared" si="3"/>
        <v>0.78903813655290167</v>
      </c>
      <c r="W12" s="3" t="s">
        <v>295</v>
      </c>
      <c r="X12" s="6">
        <v>44.615357581486904</v>
      </c>
      <c r="Y12" s="3">
        <v>900</v>
      </c>
      <c r="Z12" s="3">
        <v>0</v>
      </c>
      <c r="AA12" s="3">
        <v>45</v>
      </c>
      <c r="AB12" s="3">
        <v>45</v>
      </c>
      <c r="AC12" s="3">
        <v>990</v>
      </c>
      <c r="AD12" s="6">
        <f t="shared" si="4"/>
        <v>7.9284157253046192</v>
      </c>
      <c r="AE12" s="6">
        <v>44169.204005672036</v>
      </c>
      <c r="AF12" s="32" t="s">
        <v>310</v>
      </c>
      <c r="AG12" s="32" t="s">
        <v>310</v>
      </c>
      <c r="AH12" s="32"/>
    </row>
    <row r="13" spans="1:34" ht="28.5" customHeight="1" x14ac:dyDescent="0.25">
      <c r="A13" s="30">
        <v>9</v>
      </c>
      <c r="B13" s="31" t="s">
        <v>306</v>
      </c>
      <c r="C13" s="31" t="s">
        <v>307</v>
      </c>
      <c r="D13" s="31" t="s">
        <v>308</v>
      </c>
      <c r="E13" s="35" t="s">
        <v>355</v>
      </c>
      <c r="F13" s="3" t="s">
        <v>356</v>
      </c>
      <c r="G13" s="34">
        <v>0.2</v>
      </c>
      <c r="H13" s="34">
        <v>0.2</v>
      </c>
      <c r="I13" s="101">
        <v>0</v>
      </c>
      <c r="J13" s="17">
        <f t="shared" si="5"/>
        <v>0.2</v>
      </c>
      <c r="K13" s="3">
        <v>1</v>
      </c>
      <c r="L13" s="33">
        <v>44598</v>
      </c>
      <c r="M13" s="5">
        <v>44727</v>
      </c>
      <c r="N13" s="3">
        <v>150</v>
      </c>
      <c r="O13" s="3">
        <f t="shared" si="0"/>
        <v>129</v>
      </c>
      <c r="P13" s="3">
        <f t="shared" si="1"/>
        <v>19350</v>
      </c>
      <c r="Q13" s="3">
        <v>10.59</v>
      </c>
      <c r="R13" s="3">
        <v>94</v>
      </c>
      <c r="S13" s="6">
        <f t="shared" si="2"/>
        <v>0.17342810850363249</v>
      </c>
      <c r="T13" s="3" t="s">
        <v>295</v>
      </c>
      <c r="U13" s="3">
        <v>100</v>
      </c>
      <c r="V13" s="6">
        <f t="shared" si="3"/>
        <v>0.18449798776982179</v>
      </c>
      <c r="W13" s="3" t="s">
        <v>295</v>
      </c>
      <c r="X13" s="6">
        <v>9.489269611713798</v>
      </c>
      <c r="Y13" s="3">
        <v>900</v>
      </c>
      <c r="Z13" s="3">
        <v>0</v>
      </c>
      <c r="AA13" s="3">
        <v>0</v>
      </c>
      <c r="AB13" s="3">
        <v>45</v>
      </c>
      <c r="AC13" s="3">
        <v>945</v>
      </c>
      <c r="AD13" s="6">
        <f t="shared" si="4"/>
        <v>1.6096499341356201</v>
      </c>
      <c r="AE13" s="6">
        <v>8967.3597830695398</v>
      </c>
      <c r="AF13" s="32" t="s">
        <v>310</v>
      </c>
      <c r="AG13" s="32" t="s">
        <v>310</v>
      </c>
      <c r="AH13" s="32"/>
    </row>
    <row r="14" spans="1:34" ht="28.5" customHeight="1" x14ac:dyDescent="0.25">
      <c r="A14" s="30">
        <v>10</v>
      </c>
      <c r="B14" s="31" t="s">
        <v>306</v>
      </c>
      <c r="C14" s="31" t="s">
        <v>307</v>
      </c>
      <c r="D14" s="31" t="s">
        <v>308</v>
      </c>
      <c r="E14" s="35" t="s">
        <v>357</v>
      </c>
      <c r="F14" s="3" t="s">
        <v>358</v>
      </c>
      <c r="G14" s="34">
        <v>0.2</v>
      </c>
      <c r="H14" s="34">
        <v>0.2</v>
      </c>
      <c r="I14" s="101">
        <v>0</v>
      </c>
      <c r="J14" s="17">
        <f t="shared" si="5"/>
        <v>0.2</v>
      </c>
      <c r="K14" s="3">
        <v>1</v>
      </c>
      <c r="L14" s="33">
        <v>44598</v>
      </c>
      <c r="M14" s="5">
        <v>44727</v>
      </c>
      <c r="N14" s="3">
        <v>150</v>
      </c>
      <c r="O14" s="3">
        <f t="shared" si="0"/>
        <v>129</v>
      </c>
      <c r="P14" s="3">
        <f t="shared" si="1"/>
        <v>19350</v>
      </c>
      <c r="Q14" s="3">
        <v>22.74</v>
      </c>
      <c r="R14" s="3">
        <v>98</v>
      </c>
      <c r="S14" s="6">
        <f t="shared" si="2"/>
        <v>0.38825066638791617</v>
      </c>
      <c r="T14" s="3" t="s">
        <v>295</v>
      </c>
      <c r="U14" s="3">
        <v>100</v>
      </c>
      <c r="V14" s="6">
        <f t="shared" si="3"/>
        <v>0.39617414937542467</v>
      </c>
      <c r="W14" s="3" t="s">
        <v>295</v>
      </c>
      <c r="X14" s="6">
        <v>22.292642554323624</v>
      </c>
      <c r="Y14" s="3">
        <v>900</v>
      </c>
      <c r="Z14" s="3">
        <v>0</v>
      </c>
      <c r="AA14" s="3">
        <v>45</v>
      </c>
      <c r="AB14" s="3">
        <v>45</v>
      </c>
      <c r="AC14" s="3">
        <v>990</v>
      </c>
      <c r="AD14" s="6">
        <f t="shared" si="4"/>
        <v>3.9615358335631639</v>
      </c>
      <c r="AE14" s="6">
        <v>22069.716128780386</v>
      </c>
      <c r="AF14" s="32" t="s">
        <v>310</v>
      </c>
      <c r="AG14" s="32" t="s">
        <v>310</v>
      </c>
      <c r="AH14" s="32"/>
    </row>
    <row r="15" spans="1:34" ht="28.5" customHeight="1" x14ac:dyDescent="0.25">
      <c r="A15" s="30">
        <v>11</v>
      </c>
      <c r="B15" s="31" t="s">
        <v>306</v>
      </c>
      <c r="C15" s="31" t="s">
        <v>307</v>
      </c>
      <c r="D15" s="31" t="s">
        <v>308</v>
      </c>
      <c r="E15" s="35" t="s">
        <v>359</v>
      </c>
      <c r="F15" s="3" t="s">
        <v>360</v>
      </c>
      <c r="G15" s="34">
        <v>0.2</v>
      </c>
      <c r="H15" s="34">
        <v>0.2</v>
      </c>
      <c r="I15" s="101">
        <v>0</v>
      </c>
      <c r="J15" s="17">
        <f t="shared" si="5"/>
        <v>0.2</v>
      </c>
      <c r="K15" s="3">
        <v>1</v>
      </c>
      <c r="L15" s="33">
        <v>44598</v>
      </c>
      <c r="M15" s="5">
        <v>44727</v>
      </c>
      <c r="N15" s="3">
        <v>150</v>
      </c>
      <c r="O15" s="3">
        <f t="shared" si="0"/>
        <v>129</v>
      </c>
      <c r="P15" s="3">
        <f t="shared" si="1"/>
        <v>19350</v>
      </c>
      <c r="Q15" s="3">
        <v>1.97</v>
      </c>
      <c r="R15" s="3">
        <v>96</v>
      </c>
      <c r="S15" s="6">
        <f t="shared" si="2"/>
        <v>3.2948309203993102E-2</v>
      </c>
      <c r="T15" s="3" t="s">
        <v>295</v>
      </c>
      <c r="U15" s="3">
        <v>100</v>
      </c>
      <c r="V15" s="6">
        <f t="shared" si="3"/>
        <v>3.4321155420826151E-2</v>
      </c>
      <c r="W15" s="3" t="s">
        <v>295</v>
      </c>
      <c r="X15" s="6">
        <v>1.7177923515293292</v>
      </c>
      <c r="Y15" s="3">
        <v>900</v>
      </c>
      <c r="Z15" s="3">
        <v>0</v>
      </c>
      <c r="AA15" s="3">
        <v>45</v>
      </c>
      <c r="AB15" s="3">
        <v>45</v>
      </c>
      <c r="AC15" s="3">
        <v>990</v>
      </c>
      <c r="AD15" s="6">
        <f t="shared" si="4"/>
        <v>0.30526196876934769</v>
      </c>
      <c r="AE15" s="6">
        <v>1700.6144280140359</v>
      </c>
      <c r="AF15" s="32" t="s">
        <v>310</v>
      </c>
      <c r="AG15" s="32" t="s">
        <v>310</v>
      </c>
      <c r="AH15" s="32"/>
    </row>
    <row r="16" spans="1:34" ht="28.5" customHeight="1" x14ac:dyDescent="0.25">
      <c r="A16" s="30">
        <v>12</v>
      </c>
      <c r="B16" s="31" t="s">
        <v>306</v>
      </c>
      <c r="C16" s="31" t="s">
        <v>307</v>
      </c>
      <c r="D16" s="31" t="s">
        <v>308</v>
      </c>
      <c r="E16" s="35" t="s">
        <v>361</v>
      </c>
      <c r="F16" s="3" t="s">
        <v>362</v>
      </c>
      <c r="G16" s="34">
        <v>0.28999999999999998</v>
      </c>
      <c r="H16" s="34">
        <v>0.28999999999999998</v>
      </c>
      <c r="I16" s="101">
        <v>0</v>
      </c>
      <c r="J16" s="17">
        <f t="shared" si="5"/>
        <v>0.28999999999999998</v>
      </c>
      <c r="K16" s="3">
        <v>1</v>
      </c>
      <c r="L16" s="33">
        <v>44598</v>
      </c>
      <c r="M16" s="5">
        <v>44727</v>
      </c>
      <c r="N16" s="3">
        <v>150</v>
      </c>
      <c r="O16" s="3">
        <f t="shared" si="0"/>
        <v>129</v>
      </c>
      <c r="P16" s="3">
        <f t="shared" si="1"/>
        <v>19350</v>
      </c>
      <c r="Q16" s="3">
        <v>13.46</v>
      </c>
      <c r="R16" s="3">
        <v>93</v>
      </c>
      <c r="S16" s="6">
        <f t="shared" si="2"/>
        <v>0.21808393874457743</v>
      </c>
      <c r="T16" s="3" t="s">
        <v>295</v>
      </c>
      <c r="U16" s="3">
        <v>100</v>
      </c>
      <c r="V16" s="6">
        <f t="shared" si="3"/>
        <v>0.23449885886513705</v>
      </c>
      <c r="W16" s="3" t="s">
        <v>295</v>
      </c>
      <c r="X16" s="6">
        <v>12.081651677108921</v>
      </c>
      <c r="Y16" s="3">
        <v>900</v>
      </c>
      <c r="Z16" s="3">
        <v>0</v>
      </c>
      <c r="AA16" s="3">
        <v>0</v>
      </c>
      <c r="AB16" s="3">
        <v>45</v>
      </c>
      <c r="AC16" s="3">
        <v>945</v>
      </c>
      <c r="AD16" s="6">
        <f t="shared" si="4"/>
        <v>2.0493916415128219</v>
      </c>
      <c r="AE16" s="6">
        <v>11417.160834867931</v>
      </c>
      <c r="AF16" s="32" t="s">
        <v>310</v>
      </c>
      <c r="AG16" s="32" t="s">
        <v>310</v>
      </c>
      <c r="AH16" s="32"/>
    </row>
    <row r="17" spans="1:34" ht="28.5" customHeight="1" x14ac:dyDescent="0.25">
      <c r="A17" s="30">
        <v>13</v>
      </c>
      <c r="B17" s="31" t="s">
        <v>306</v>
      </c>
      <c r="C17" s="31" t="s">
        <v>307</v>
      </c>
      <c r="D17" s="31" t="s">
        <v>308</v>
      </c>
      <c r="E17" s="35" t="s">
        <v>363</v>
      </c>
      <c r="F17" s="3" t="s">
        <v>364</v>
      </c>
      <c r="G17" s="34">
        <v>0.42</v>
      </c>
      <c r="H17" s="34">
        <v>0.42</v>
      </c>
      <c r="I17" s="101">
        <v>0</v>
      </c>
      <c r="J17" s="17">
        <f t="shared" si="5"/>
        <v>0.42</v>
      </c>
      <c r="K17" s="3">
        <v>1</v>
      </c>
      <c r="L17" s="33">
        <v>44596</v>
      </c>
      <c r="M17" s="5">
        <v>44727</v>
      </c>
      <c r="N17" s="3">
        <v>150</v>
      </c>
      <c r="O17" s="3">
        <f t="shared" si="0"/>
        <v>131</v>
      </c>
      <c r="P17" s="3">
        <f t="shared" si="1"/>
        <v>19650</v>
      </c>
      <c r="Q17" s="3">
        <v>32.409999999999997</v>
      </c>
      <c r="R17" s="3">
        <v>94</v>
      </c>
      <c r="S17" s="6">
        <f t="shared" si="2"/>
        <v>0.53076534434397804</v>
      </c>
      <c r="T17" s="3" t="s">
        <v>295</v>
      </c>
      <c r="U17" s="3">
        <v>99.33</v>
      </c>
      <c r="V17" s="6">
        <f t="shared" si="3"/>
        <v>0.56086086865624829</v>
      </c>
      <c r="W17" s="3" t="s">
        <v>295</v>
      </c>
      <c r="X17" s="6">
        <v>31.824597631577404</v>
      </c>
      <c r="Y17" s="3">
        <v>900</v>
      </c>
      <c r="Z17" s="3">
        <v>0</v>
      </c>
      <c r="AA17" s="3">
        <v>0</v>
      </c>
      <c r="AB17" s="3">
        <v>0</v>
      </c>
      <c r="AC17" s="3">
        <v>900</v>
      </c>
      <c r="AD17" s="6">
        <f t="shared" si="4"/>
        <v>5.1412920244874645</v>
      </c>
      <c r="AE17" s="6">
        <v>28642.137868419664</v>
      </c>
      <c r="AF17" s="32" t="s">
        <v>310</v>
      </c>
      <c r="AG17" s="32" t="s">
        <v>310</v>
      </c>
      <c r="AH17" s="32"/>
    </row>
    <row r="18" spans="1:34" ht="28.5" customHeight="1" x14ac:dyDescent="0.25">
      <c r="A18" s="30">
        <v>14</v>
      </c>
      <c r="B18" s="31" t="s">
        <v>306</v>
      </c>
      <c r="C18" s="31" t="s">
        <v>307</v>
      </c>
      <c r="D18" s="31" t="s">
        <v>308</v>
      </c>
      <c r="E18" s="35" t="s">
        <v>365</v>
      </c>
      <c r="F18" s="3" t="s">
        <v>366</v>
      </c>
      <c r="G18" s="34">
        <v>0.2</v>
      </c>
      <c r="H18" s="34">
        <v>0.2</v>
      </c>
      <c r="I18" s="101">
        <v>0</v>
      </c>
      <c r="J18" s="17">
        <f t="shared" si="5"/>
        <v>0.2</v>
      </c>
      <c r="K18" s="3">
        <v>1</v>
      </c>
      <c r="L18" s="33">
        <v>44598</v>
      </c>
      <c r="M18" s="5">
        <v>44727</v>
      </c>
      <c r="N18" s="3">
        <v>150</v>
      </c>
      <c r="O18" s="3">
        <f t="shared" si="0"/>
        <v>129</v>
      </c>
      <c r="P18" s="3">
        <f t="shared" si="1"/>
        <v>19350</v>
      </c>
      <c r="Q18" s="3">
        <v>22.1</v>
      </c>
      <c r="R18" s="3">
        <v>92</v>
      </c>
      <c r="S18" s="6">
        <f t="shared" si="2"/>
        <v>0.35422219899301383</v>
      </c>
      <c r="T18" s="3" t="s">
        <v>295</v>
      </c>
      <c r="U18" s="3">
        <v>100</v>
      </c>
      <c r="V18" s="6">
        <f t="shared" si="3"/>
        <v>0.38502412934023245</v>
      </c>
      <c r="W18" s="3" t="s">
        <v>295</v>
      </c>
      <c r="X18" s="6">
        <v>21.999119391639034</v>
      </c>
      <c r="Y18" s="3">
        <v>900</v>
      </c>
      <c r="Z18" s="3">
        <v>0</v>
      </c>
      <c r="AA18" s="3">
        <v>0</v>
      </c>
      <c r="AB18" s="3">
        <v>45</v>
      </c>
      <c r="AC18" s="3">
        <v>945</v>
      </c>
      <c r="AD18" s="6">
        <f t="shared" si="4"/>
        <v>3.7316761488240688</v>
      </c>
      <c r="AE18" s="6">
        <v>20789.167825098888</v>
      </c>
      <c r="AF18" s="32" t="s">
        <v>310</v>
      </c>
      <c r="AG18" s="32" t="s">
        <v>310</v>
      </c>
      <c r="AH18" s="32"/>
    </row>
    <row r="19" spans="1:34" ht="28.5" customHeight="1" x14ac:dyDescent="0.25">
      <c r="A19" s="30">
        <v>15</v>
      </c>
      <c r="B19" s="31" t="s">
        <v>306</v>
      </c>
      <c r="C19" s="31" t="s">
        <v>307</v>
      </c>
      <c r="D19" s="31" t="s">
        <v>308</v>
      </c>
      <c r="E19" s="35" t="s">
        <v>367</v>
      </c>
      <c r="F19" s="3" t="s">
        <v>368</v>
      </c>
      <c r="G19" s="34">
        <v>0.28000000000000003</v>
      </c>
      <c r="H19" s="34">
        <v>0.28000000000000003</v>
      </c>
      <c r="I19" s="101">
        <v>0</v>
      </c>
      <c r="J19" s="17">
        <f t="shared" si="5"/>
        <v>0.28000000000000003</v>
      </c>
      <c r="K19" s="3">
        <v>1</v>
      </c>
      <c r="L19" s="33">
        <v>44596</v>
      </c>
      <c r="M19" s="5">
        <v>44727</v>
      </c>
      <c r="N19" s="3">
        <v>150</v>
      </c>
      <c r="O19" s="3">
        <f t="shared" si="0"/>
        <v>131</v>
      </c>
      <c r="P19" s="3">
        <f t="shared" si="1"/>
        <v>19650</v>
      </c>
      <c r="Q19" s="3">
        <v>35.18</v>
      </c>
      <c r="R19" s="3">
        <v>87</v>
      </c>
      <c r="S19" s="6">
        <f t="shared" si="2"/>
        <v>0.5332253175142424</v>
      </c>
      <c r="T19" s="3" t="s">
        <v>295</v>
      </c>
      <c r="U19" s="3">
        <v>99.32</v>
      </c>
      <c r="V19" s="6">
        <f t="shared" si="3"/>
        <v>0.60873492569556953</v>
      </c>
      <c r="W19" s="3" t="s">
        <v>295</v>
      </c>
      <c r="X19" s="6">
        <v>34.777533054485524</v>
      </c>
      <c r="Y19" s="3">
        <v>900</v>
      </c>
      <c r="Z19" s="3">
        <v>0</v>
      </c>
      <c r="AA19" s="3">
        <v>0</v>
      </c>
      <c r="AB19" s="3">
        <v>0</v>
      </c>
      <c r="AC19" s="3">
        <v>900</v>
      </c>
      <c r="AD19" s="6">
        <f t="shared" si="4"/>
        <v>5.6183413658296484</v>
      </c>
      <c r="AE19" s="6">
        <v>31299.77974903697</v>
      </c>
      <c r="AF19" s="32" t="s">
        <v>310</v>
      </c>
      <c r="AG19" s="32" t="s">
        <v>310</v>
      </c>
      <c r="AH19" s="32"/>
    </row>
    <row r="20" spans="1:34" ht="28.5" customHeight="1" x14ac:dyDescent="0.25">
      <c r="A20" s="30">
        <v>16</v>
      </c>
      <c r="B20" s="31" t="s">
        <v>306</v>
      </c>
      <c r="C20" s="31" t="s">
        <v>307</v>
      </c>
      <c r="D20" s="31" t="s">
        <v>308</v>
      </c>
      <c r="E20" s="35" t="s">
        <v>369</v>
      </c>
      <c r="F20" s="3" t="s">
        <v>370</v>
      </c>
      <c r="G20" s="34">
        <v>0.61</v>
      </c>
      <c r="H20" s="34">
        <v>0.61</v>
      </c>
      <c r="I20" s="101">
        <v>0</v>
      </c>
      <c r="J20" s="17">
        <f t="shared" si="5"/>
        <v>0.61</v>
      </c>
      <c r="K20" s="3">
        <v>1</v>
      </c>
      <c r="L20" s="33">
        <v>44602</v>
      </c>
      <c r="M20" s="5">
        <v>44727</v>
      </c>
      <c r="N20" s="3">
        <v>150</v>
      </c>
      <c r="O20" s="3">
        <f t="shared" si="0"/>
        <v>125</v>
      </c>
      <c r="P20" s="3">
        <f t="shared" si="1"/>
        <v>18750</v>
      </c>
      <c r="Q20" s="3">
        <v>12.31</v>
      </c>
      <c r="R20" s="3">
        <v>95</v>
      </c>
      <c r="S20" s="6">
        <f t="shared" si="2"/>
        <v>0.20374048328368091</v>
      </c>
      <c r="T20" s="3" t="s">
        <v>295</v>
      </c>
      <c r="U20" s="3">
        <v>100</v>
      </c>
      <c r="V20" s="6">
        <f t="shared" si="3"/>
        <v>0.21446366661440097</v>
      </c>
      <c r="W20" s="3" t="s">
        <v>295</v>
      </c>
      <c r="X20" s="6">
        <v>10.794189576911565</v>
      </c>
      <c r="Y20" s="3">
        <v>900</v>
      </c>
      <c r="Z20" s="3">
        <v>0</v>
      </c>
      <c r="AA20" s="3">
        <v>45</v>
      </c>
      <c r="AB20" s="3">
        <v>45</v>
      </c>
      <c r="AC20" s="3">
        <v>990</v>
      </c>
      <c r="AD20" s="6">
        <f t="shared" si="4"/>
        <v>1.9181920088211182</v>
      </c>
      <c r="AE20" s="6">
        <v>10686.247681142449</v>
      </c>
      <c r="AF20" s="32" t="s">
        <v>310</v>
      </c>
      <c r="AG20" s="32" t="s">
        <v>310</v>
      </c>
      <c r="AH20" s="32"/>
    </row>
    <row r="21" spans="1:34" ht="28.5" customHeight="1" x14ac:dyDescent="0.25">
      <c r="A21" s="30">
        <v>17</v>
      </c>
      <c r="B21" s="31" t="s">
        <v>306</v>
      </c>
      <c r="C21" s="31" t="s">
        <v>307</v>
      </c>
      <c r="D21" s="31" t="s">
        <v>308</v>
      </c>
      <c r="E21" s="35" t="s">
        <v>371</v>
      </c>
      <c r="F21" s="3" t="s">
        <v>372</v>
      </c>
      <c r="G21" s="34">
        <v>0.14000000000000001</v>
      </c>
      <c r="H21" s="34">
        <v>0.14000000000000001</v>
      </c>
      <c r="I21" s="101">
        <v>0</v>
      </c>
      <c r="J21" s="17">
        <f t="shared" si="5"/>
        <v>0.14000000000000001</v>
      </c>
      <c r="K21" s="3">
        <v>1</v>
      </c>
      <c r="L21" s="33">
        <v>44595</v>
      </c>
      <c r="M21" s="5">
        <v>44727</v>
      </c>
      <c r="N21" s="3">
        <v>150</v>
      </c>
      <c r="O21" s="3">
        <f t="shared" si="0"/>
        <v>132</v>
      </c>
      <c r="P21" s="3">
        <f t="shared" si="1"/>
        <v>19800</v>
      </c>
      <c r="Q21" s="3">
        <v>10.96</v>
      </c>
      <c r="R21" s="3">
        <v>96</v>
      </c>
      <c r="S21" s="6">
        <f t="shared" si="2"/>
        <v>0.18330632937856062</v>
      </c>
      <c r="T21" s="3" t="s">
        <v>295</v>
      </c>
      <c r="U21" s="3">
        <v>100</v>
      </c>
      <c r="V21" s="6">
        <f t="shared" si="3"/>
        <v>0.1909440931026673</v>
      </c>
      <c r="W21" s="3" t="s">
        <v>295</v>
      </c>
      <c r="X21" s="6">
        <v>9.6704729328704531</v>
      </c>
      <c r="Y21" s="3">
        <v>900</v>
      </c>
      <c r="Z21" s="3">
        <v>0</v>
      </c>
      <c r="AA21" s="3">
        <v>45</v>
      </c>
      <c r="AB21" s="3">
        <v>45</v>
      </c>
      <c r="AC21" s="3">
        <v>990</v>
      </c>
      <c r="AD21" s="6">
        <f t="shared" si="4"/>
        <v>1.7185008442903875</v>
      </c>
      <c r="AE21" s="6">
        <v>9573.7682035417492</v>
      </c>
      <c r="AF21" s="32" t="s">
        <v>310</v>
      </c>
      <c r="AG21" s="32" t="s">
        <v>310</v>
      </c>
      <c r="AH21" s="32"/>
    </row>
    <row r="22" spans="1:34" ht="28.5" customHeight="1" x14ac:dyDescent="0.25">
      <c r="A22" s="30">
        <v>18</v>
      </c>
      <c r="B22" s="31" t="s">
        <v>306</v>
      </c>
      <c r="C22" s="31" t="s">
        <v>307</v>
      </c>
      <c r="D22" s="31" t="s">
        <v>308</v>
      </c>
      <c r="E22" s="35" t="s">
        <v>373</v>
      </c>
      <c r="F22" s="3" t="s">
        <v>374</v>
      </c>
      <c r="G22" s="34">
        <v>0.2</v>
      </c>
      <c r="H22" s="34">
        <v>0.2</v>
      </c>
      <c r="I22" s="101">
        <v>0</v>
      </c>
      <c r="J22" s="17">
        <f t="shared" si="5"/>
        <v>0.2</v>
      </c>
      <c r="K22" s="3">
        <v>1</v>
      </c>
      <c r="L22" s="33">
        <v>44598</v>
      </c>
      <c r="M22" s="5">
        <v>44727</v>
      </c>
      <c r="N22" s="3">
        <v>150</v>
      </c>
      <c r="O22" s="3">
        <f t="shared" si="0"/>
        <v>129</v>
      </c>
      <c r="P22" s="3">
        <f t="shared" si="1"/>
        <v>19350</v>
      </c>
      <c r="Q22" s="3">
        <v>14.12</v>
      </c>
      <c r="R22" s="3">
        <v>97</v>
      </c>
      <c r="S22" s="6">
        <f t="shared" si="2"/>
        <v>0.23861739751563615</v>
      </c>
      <c r="T22" s="3" t="s">
        <v>295</v>
      </c>
      <c r="U22" s="3">
        <v>100</v>
      </c>
      <c r="V22" s="6">
        <f t="shared" si="3"/>
        <v>0.24599731702642905</v>
      </c>
      <c r="W22" s="3" t="s">
        <v>295</v>
      </c>
      <c r="X22" s="6">
        <v>12.246623849865935</v>
      </c>
      <c r="Y22" s="3">
        <v>900</v>
      </c>
      <c r="Z22" s="3">
        <v>0</v>
      </c>
      <c r="AA22" s="3">
        <v>45</v>
      </c>
      <c r="AB22" s="3">
        <v>45</v>
      </c>
      <c r="AC22" s="3">
        <v>990</v>
      </c>
      <c r="AD22" s="6">
        <f t="shared" si="4"/>
        <v>2.176298260880861</v>
      </c>
      <c r="AE22" s="6">
        <v>12124.157611367276</v>
      </c>
      <c r="AF22" s="32" t="s">
        <v>310</v>
      </c>
      <c r="AG22" s="32" t="s">
        <v>310</v>
      </c>
      <c r="AH22" s="32"/>
    </row>
    <row r="23" spans="1:34" ht="28.5" customHeight="1" x14ac:dyDescent="0.25">
      <c r="A23" s="30">
        <v>19</v>
      </c>
      <c r="B23" s="31" t="s">
        <v>306</v>
      </c>
      <c r="C23" s="31" t="s">
        <v>307</v>
      </c>
      <c r="D23" s="31" t="s">
        <v>308</v>
      </c>
      <c r="E23" s="35" t="s">
        <v>375</v>
      </c>
      <c r="F23" s="3" t="s">
        <v>376</v>
      </c>
      <c r="G23" s="34">
        <v>0.2</v>
      </c>
      <c r="H23" s="34">
        <v>0.2</v>
      </c>
      <c r="I23" s="101">
        <v>0</v>
      </c>
      <c r="J23" s="17">
        <f t="shared" si="5"/>
        <v>0.2</v>
      </c>
      <c r="K23" s="3">
        <v>1</v>
      </c>
      <c r="L23" s="33">
        <v>44598</v>
      </c>
      <c r="M23" s="5">
        <v>44727</v>
      </c>
      <c r="N23" s="3">
        <v>150</v>
      </c>
      <c r="O23" s="3">
        <f t="shared" si="0"/>
        <v>129</v>
      </c>
      <c r="P23" s="3">
        <f t="shared" si="1"/>
        <v>19350</v>
      </c>
      <c r="Q23" s="3">
        <v>56.76</v>
      </c>
      <c r="R23" s="3">
        <v>88</v>
      </c>
      <c r="S23" s="6">
        <f t="shared" si="2"/>
        <v>0.87020331364657932</v>
      </c>
      <c r="T23" s="3" t="s">
        <v>295</v>
      </c>
      <c r="U23" s="3">
        <v>100</v>
      </c>
      <c r="V23" s="6">
        <f t="shared" si="3"/>
        <v>0.98886740187111277</v>
      </c>
      <c r="W23" s="3" t="s">
        <v>295</v>
      </c>
      <c r="X23" s="6">
        <v>55.296257486641522</v>
      </c>
      <c r="Y23" s="3">
        <v>900</v>
      </c>
      <c r="Z23" s="3">
        <v>0</v>
      </c>
      <c r="AA23" s="3">
        <v>0</v>
      </c>
      <c r="AB23" s="3">
        <v>45</v>
      </c>
      <c r="AC23" s="3">
        <v>945</v>
      </c>
      <c r="AD23" s="6">
        <f t="shared" si="4"/>
        <v>9.3798175058115678</v>
      </c>
      <c r="AE23" s="6">
        <v>52254.96332487624</v>
      </c>
      <c r="AF23" s="32" t="s">
        <v>310</v>
      </c>
      <c r="AG23" s="32" t="s">
        <v>310</v>
      </c>
      <c r="AH23" s="32"/>
    </row>
    <row r="24" spans="1:34" ht="28.5" customHeight="1" x14ac:dyDescent="0.25">
      <c r="A24" s="30">
        <v>20</v>
      </c>
      <c r="B24" s="31" t="s">
        <v>306</v>
      </c>
      <c r="C24" s="31" t="s">
        <v>307</v>
      </c>
      <c r="D24" s="31" t="s">
        <v>308</v>
      </c>
      <c r="E24" s="35" t="s">
        <v>377</v>
      </c>
      <c r="F24" s="3">
        <v>0</v>
      </c>
      <c r="G24" s="34">
        <v>0.2</v>
      </c>
      <c r="H24" s="34">
        <v>0.2</v>
      </c>
      <c r="I24" s="101">
        <v>0.2</v>
      </c>
      <c r="J24" s="17">
        <f t="shared" si="5"/>
        <v>0</v>
      </c>
      <c r="K24" s="3">
        <v>0</v>
      </c>
      <c r="L24" s="33">
        <v>44596</v>
      </c>
      <c r="M24" s="3">
        <v>0</v>
      </c>
      <c r="N24" s="3">
        <v>0</v>
      </c>
      <c r="O24" s="3">
        <v>0</v>
      </c>
      <c r="P24" s="3">
        <f t="shared" si="1"/>
        <v>0</v>
      </c>
      <c r="Q24" s="3">
        <v>0</v>
      </c>
      <c r="R24" s="3">
        <v>0</v>
      </c>
      <c r="S24" s="6">
        <f t="shared" si="2"/>
        <v>0</v>
      </c>
      <c r="T24" s="3">
        <v>0</v>
      </c>
      <c r="U24" s="3">
        <v>0</v>
      </c>
      <c r="V24" s="6">
        <f t="shared" si="3"/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6">
        <f t="shared" si="4"/>
        <v>0</v>
      </c>
      <c r="AE24" s="3">
        <v>0</v>
      </c>
      <c r="AF24" s="32" t="s">
        <v>310</v>
      </c>
      <c r="AG24" s="32" t="s">
        <v>310</v>
      </c>
      <c r="AH24" s="32"/>
    </row>
    <row r="25" spans="1:34" ht="28.5" customHeight="1" x14ac:dyDescent="0.25">
      <c r="A25" s="30">
        <v>21</v>
      </c>
      <c r="B25" s="31" t="s">
        <v>306</v>
      </c>
      <c r="C25" s="31" t="s">
        <v>307</v>
      </c>
      <c r="D25" s="31" t="s">
        <v>308</v>
      </c>
      <c r="E25" s="35" t="s">
        <v>312</v>
      </c>
      <c r="F25" s="3" t="s">
        <v>313</v>
      </c>
      <c r="G25" s="34">
        <v>0.25</v>
      </c>
      <c r="H25" s="34">
        <v>0.25</v>
      </c>
      <c r="I25" s="101">
        <v>0</v>
      </c>
      <c r="J25" s="17">
        <f t="shared" si="5"/>
        <v>0.25</v>
      </c>
      <c r="K25" s="3">
        <v>2</v>
      </c>
      <c r="L25" s="33">
        <v>44613</v>
      </c>
      <c r="M25" s="5">
        <v>44727</v>
      </c>
      <c r="N25" s="3">
        <v>150</v>
      </c>
      <c r="O25" s="3">
        <f t="shared" ref="O25:O44" si="6">M25-L25</f>
        <v>114</v>
      </c>
      <c r="P25" s="3">
        <f t="shared" si="1"/>
        <v>17100</v>
      </c>
      <c r="Q25" s="3">
        <v>74.44</v>
      </c>
      <c r="R25" s="3">
        <v>93</v>
      </c>
      <c r="S25" s="6">
        <f t="shared" si="2"/>
        <v>1.2061046359692678</v>
      </c>
      <c r="T25" s="3" t="s">
        <v>295</v>
      </c>
      <c r="U25" s="3">
        <v>100</v>
      </c>
      <c r="V25" s="6">
        <f t="shared" si="3"/>
        <v>1.2968867053432986</v>
      </c>
      <c r="W25" s="3" t="s">
        <v>295</v>
      </c>
      <c r="X25" s="6">
        <v>73.587714141630727</v>
      </c>
      <c r="Y25" s="3">
        <v>900</v>
      </c>
      <c r="Z25" s="3">
        <v>0</v>
      </c>
      <c r="AA25" s="3">
        <v>0</v>
      </c>
      <c r="AB25" s="3">
        <v>45</v>
      </c>
      <c r="AC25" s="3">
        <v>945</v>
      </c>
      <c r="AD25" s="6">
        <f t="shared" si="4"/>
        <v>12.482568634686956</v>
      </c>
      <c r="AE25" s="6">
        <v>69540.389863841032</v>
      </c>
      <c r="AF25" s="32" t="s">
        <v>310</v>
      </c>
      <c r="AG25" s="32" t="s">
        <v>314</v>
      </c>
      <c r="AH25" s="32"/>
    </row>
    <row r="26" spans="1:34" ht="28.5" customHeight="1" x14ac:dyDescent="0.25">
      <c r="A26" s="30">
        <v>22</v>
      </c>
      <c r="B26" s="31" t="s">
        <v>306</v>
      </c>
      <c r="C26" s="31" t="s">
        <v>307</v>
      </c>
      <c r="D26" s="31" t="s">
        <v>308</v>
      </c>
      <c r="E26" s="35" t="s">
        <v>312</v>
      </c>
      <c r="F26" s="3" t="s">
        <v>315</v>
      </c>
      <c r="G26" s="34">
        <v>0.3</v>
      </c>
      <c r="H26" s="34">
        <v>0.3</v>
      </c>
      <c r="I26" s="101">
        <v>0</v>
      </c>
      <c r="J26" s="17">
        <f t="shared" si="5"/>
        <v>0.3</v>
      </c>
      <c r="K26" s="3">
        <v>1</v>
      </c>
      <c r="L26" s="33">
        <v>44593</v>
      </c>
      <c r="M26" s="5">
        <v>44727</v>
      </c>
      <c r="N26" s="3">
        <v>150</v>
      </c>
      <c r="O26" s="3">
        <f t="shared" si="6"/>
        <v>134</v>
      </c>
      <c r="P26" s="3">
        <f t="shared" si="1"/>
        <v>20100</v>
      </c>
      <c r="Q26" s="3">
        <v>25.1</v>
      </c>
      <c r="R26" s="3">
        <v>95</v>
      </c>
      <c r="S26" s="6">
        <f t="shared" si="2"/>
        <v>0.41542535584243628</v>
      </c>
      <c r="T26" s="3" t="s">
        <v>295</v>
      </c>
      <c r="U26" s="3">
        <v>100</v>
      </c>
      <c r="V26" s="6">
        <f t="shared" si="3"/>
        <v>0.43728984825519612</v>
      </c>
      <c r="W26" s="3" t="s">
        <v>295</v>
      </c>
      <c r="X26" s="6">
        <v>24.35575779340509</v>
      </c>
      <c r="Y26" s="3">
        <v>900</v>
      </c>
      <c r="Z26" s="3">
        <v>0</v>
      </c>
      <c r="AA26" s="3">
        <v>45</v>
      </c>
      <c r="AB26" s="3">
        <v>45</v>
      </c>
      <c r="AC26" s="3">
        <v>990</v>
      </c>
      <c r="AD26" s="6">
        <f t="shared" si="4"/>
        <v>4.3281637435776412</v>
      </c>
      <c r="AE26" s="6">
        <v>24112.200215471039</v>
      </c>
      <c r="AF26" s="32" t="s">
        <v>310</v>
      </c>
      <c r="AG26" s="32" t="s">
        <v>314</v>
      </c>
      <c r="AH26" s="32"/>
    </row>
    <row r="27" spans="1:34" ht="28.5" customHeight="1" x14ac:dyDescent="0.25">
      <c r="A27" s="30">
        <v>23</v>
      </c>
      <c r="B27" s="31" t="s">
        <v>306</v>
      </c>
      <c r="C27" s="31" t="s">
        <v>307</v>
      </c>
      <c r="D27" s="31" t="s">
        <v>308</v>
      </c>
      <c r="E27" s="36" t="s">
        <v>23</v>
      </c>
      <c r="F27" s="3" t="s">
        <v>316</v>
      </c>
      <c r="G27" s="34">
        <v>0.56000000000000005</v>
      </c>
      <c r="H27" s="34">
        <v>0.56000000000000005</v>
      </c>
      <c r="I27" s="101">
        <v>0</v>
      </c>
      <c r="J27" s="17">
        <f t="shared" si="5"/>
        <v>0.56000000000000005</v>
      </c>
      <c r="K27" s="3">
        <v>1</v>
      </c>
      <c r="L27" s="33">
        <v>44611</v>
      </c>
      <c r="M27" s="5">
        <v>44727</v>
      </c>
      <c r="N27" s="3">
        <v>150</v>
      </c>
      <c r="O27" s="3">
        <f t="shared" si="6"/>
        <v>116</v>
      </c>
      <c r="P27" s="3">
        <f t="shared" si="1"/>
        <v>17400</v>
      </c>
      <c r="Q27" s="3">
        <v>34.549999999999997</v>
      </c>
      <c r="R27" s="3">
        <v>80</v>
      </c>
      <c r="S27" s="6">
        <f t="shared" si="2"/>
        <v>0.48154149026986537</v>
      </c>
      <c r="T27" s="3" t="s">
        <v>295</v>
      </c>
      <c r="U27" s="3">
        <v>100</v>
      </c>
      <c r="V27" s="6">
        <f t="shared" si="3"/>
        <v>0.60192686283733166</v>
      </c>
      <c r="W27" s="3" t="s">
        <v>295</v>
      </c>
      <c r="X27" s="6">
        <v>32.930120338423336</v>
      </c>
      <c r="Y27" s="3">
        <v>900</v>
      </c>
      <c r="Z27" s="3">
        <v>0</v>
      </c>
      <c r="AA27" s="3">
        <v>0</v>
      </c>
      <c r="AB27" s="3">
        <v>0</v>
      </c>
      <c r="AC27" s="3">
        <v>900</v>
      </c>
      <c r="AD27" s="6">
        <f t="shared" si="4"/>
        <v>5.3198902000683903</v>
      </c>
      <c r="AE27" s="6">
        <v>29637.108304581001</v>
      </c>
      <c r="AF27" s="32" t="s">
        <v>310</v>
      </c>
      <c r="AG27" s="32" t="s">
        <v>314</v>
      </c>
      <c r="AH27" s="32"/>
    </row>
    <row r="28" spans="1:34" ht="28.5" customHeight="1" x14ac:dyDescent="0.25">
      <c r="A28" s="30">
        <v>24</v>
      </c>
      <c r="B28" s="31" t="s">
        <v>306</v>
      </c>
      <c r="C28" s="31" t="s">
        <v>307</v>
      </c>
      <c r="D28" s="31" t="s">
        <v>308</v>
      </c>
      <c r="E28" s="35" t="s">
        <v>317</v>
      </c>
      <c r="F28" s="3" t="s">
        <v>318</v>
      </c>
      <c r="G28" s="34">
        <v>0.3</v>
      </c>
      <c r="H28" s="34">
        <v>0.3</v>
      </c>
      <c r="I28" s="101">
        <v>0</v>
      </c>
      <c r="J28" s="17">
        <f t="shared" si="5"/>
        <v>0.3</v>
      </c>
      <c r="K28" s="3">
        <v>1</v>
      </c>
      <c r="L28" s="33">
        <v>44596</v>
      </c>
      <c r="M28" s="5">
        <v>44727</v>
      </c>
      <c r="N28" s="3">
        <v>150</v>
      </c>
      <c r="O28" s="3">
        <f t="shared" si="6"/>
        <v>131</v>
      </c>
      <c r="P28" s="3">
        <f t="shared" si="1"/>
        <v>19650</v>
      </c>
      <c r="Q28" s="3">
        <v>26.48</v>
      </c>
      <c r="R28" s="3">
        <v>94</v>
      </c>
      <c r="S28" s="6">
        <f t="shared" si="2"/>
        <v>0.43365215421871461</v>
      </c>
      <c r="T28" s="3" t="s">
        <v>295</v>
      </c>
      <c r="U28" s="3">
        <v>100</v>
      </c>
      <c r="V28" s="6">
        <f t="shared" si="3"/>
        <v>0.46133207895607942</v>
      </c>
      <c r="W28" s="3" t="s">
        <v>295</v>
      </c>
      <c r="X28" s="6">
        <v>26.014190162866043</v>
      </c>
      <c r="Y28" s="3">
        <v>900</v>
      </c>
      <c r="Z28" s="3">
        <v>0</v>
      </c>
      <c r="AA28" s="3">
        <v>0</v>
      </c>
      <c r="AB28" s="3">
        <v>45</v>
      </c>
      <c r="AC28" s="3">
        <v>945</v>
      </c>
      <c r="AD28" s="6">
        <f t="shared" si="4"/>
        <v>4.4127463119562753</v>
      </c>
      <c r="AE28" s="6">
        <v>24583.409703908412</v>
      </c>
      <c r="AF28" s="32" t="s">
        <v>310</v>
      </c>
      <c r="AG28" s="32" t="s">
        <v>314</v>
      </c>
      <c r="AH28" s="32"/>
    </row>
    <row r="29" spans="1:34" ht="28.5" customHeight="1" x14ac:dyDescent="0.25">
      <c r="A29" s="30">
        <v>25</v>
      </c>
      <c r="B29" s="31" t="s">
        <v>306</v>
      </c>
      <c r="C29" s="31" t="s">
        <v>307</v>
      </c>
      <c r="D29" s="31" t="s">
        <v>308</v>
      </c>
      <c r="E29" s="36" t="s">
        <v>24</v>
      </c>
      <c r="F29" s="3" t="s">
        <v>319</v>
      </c>
      <c r="G29" s="34">
        <v>0.25</v>
      </c>
      <c r="H29" s="34">
        <v>0.25</v>
      </c>
      <c r="I29" s="101">
        <v>0</v>
      </c>
      <c r="J29" s="17">
        <f t="shared" si="5"/>
        <v>0.25</v>
      </c>
      <c r="K29" s="3">
        <v>1</v>
      </c>
      <c r="L29" s="33">
        <v>44613</v>
      </c>
      <c r="M29" s="5">
        <v>44727</v>
      </c>
      <c r="N29" s="3">
        <v>150</v>
      </c>
      <c r="O29" s="3">
        <f t="shared" si="6"/>
        <v>114</v>
      </c>
      <c r="P29" s="3">
        <f t="shared" si="1"/>
        <v>17100</v>
      </c>
      <c r="Q29" s="3">
        <v>4.22</v>
      </c>
      <c r="R29" s="3">
        <v>97</v>
      </c>
      <c r="S29" s="6">
        <f t="shared" si="2"/>
        <v>7.1314831268837434E-2</v>
      </c>
      <c r="T29" s="3" t="s">
        <v>295</v>
      </c>
      <c r="U29" s="3">
        <v>100</v>
      </c>
      <c r="V29" s="6">
        <f t="shared" si="3"/>
        <v>7.3520444607048901E-2</v>
      </c>
      <c r="W29" s="3" t="s">
        <v>295</v>
      </c>
      <c r="X29" s="6">
        <v>3.6538748829309542</v>
      </c>
      <c r="Y29" s="3">
        <v>900</v>
      </c>
      <c r="Z29" s="3">
        <v>0</v>
      </c>
      <c r="AA29" s="3">
        <v>45</v>
      </c>
      <c r="AB29" s="3">
        <v>0</v>
      </c>
      <c r="AC29" s="3">
        <v>945</v>
      </c>
      <c r="AD29" s="6">
        <f t="shared" si="4"/>
        <v>0.6198010706102588</v>
      </c>
      <c r="AE29" s="6">
        <v>3452.9117643697518</v>
      </c>
      <c r="AF29" s="32" t="s">
        <v>310</v>
      </c>
      <c r="AG29" s="32" t="s">
        <v>314</v>
      </c>
      <c r="AH29" s="32"/>
    </row>
    <row r="30" spans="1:34" ht="28.5" customHeight="1" x14ac:dyDescent="0.25">
      <c r="A30" s="30">
        <v>26</v>
      </c>
      <c r="B30" s="31" t="s">
        <v>306</v>
      </c>
      <c r="C30" s="31" t="s">
        <v>307</v>
      </c>
      <c r="D30" s="31" t="s">
        <v>308</v>
      </c>
      <c r="E30" s="36" t="s">
        <v>25</v>
      </c>
      <c r="F30" s="3" t="s">
        <v>320</v>
      </c>
      <c r="G30" s="34">
        <v>0.3</v>
      </c>
      <c r="H30" s="34">
        <v>0.3</v>
      </c>
      <c r="I30" s="101">
        <v>0</v>
      </c>
      <c r="J30" s="17">
        <f t="shared" si="5"/>
        <v>0.3</v>
      </c>
      <c r="K30" s="3">
        <v>2</v>
      </c>
      <c r="L30" s="33">
        <v>44593</v>
      </c>
      <c r="M30" s="5">
        <v>44727</v>
      </c>
      <c r="N30" s="3">
        <v>150</v>
      </c>
      <c r="O30" s="3">
        <f t="shared" si="6"/>
        <v>134</v>
      </c>
      <c r="P30" s="3">
        <f t="shared" si="1"/>
        <v>20100</v>
      </c>
      <c r="Q30" s="3">
        <v>66.22</v>
      </c>
      <c r="R30" s="3">
        <v>96</v>
      </c>
      <c r="S30" s="6">
        <f t="shared" si="2"/>
        <v>1.1075314900956463</v>
      </c>
      <c r="T30" s="3" t="s">
        <v>295</v>
      </c>
      <c r="U30" s="3">
        <v>100</v>
      </c>
      <c r="V30" s="6">
        <f t="shared" si="3"/>
        <v>1.1536786355162982</v>
      </c>
      <c r="W30" s="3" t="s">
        <v>295</v>
      </c>
      <c r="X30" s="6">
        <v>65.04526410106169</v>
      </c>
      <c r="Y30" s="3">
        <v>900</v>
      </c>
      <c r="Z30" s="3">
        <v>0</v>
      </c>
      <c r="AA30" s="3">
        <v>45</v>
      </c>
      <c r="AB30" s="3">
        <v>45</v>
      </c>
      <c r="AC30" s="3">
        <v>990</v>
      </c>
      <c r="AD30" s="6">
        <f t="shared" si="4"/>
        <v>11.558932231206439</v>
      </c>
      <c r="AE30" s="6">
        <v>64394.811460051074</v>
      </c>
      <c r="AF30" s="32" t="s">
        <v>310</v>
      </c>
      <c r="AG30" s="32" t="s">
        <v>314</v>
      </c>
      <c r="AH30" s="32"/>
    </row>
    <row r="31" spans="1:34" ht="28.5" customHeight="1" x14ac:dyDescent="0.25">
      <c r="A31" s="30">
        <v>27</v>
      </c>
      <c r="B31" s="31" t="s">
        <v>306</v>
      </c>
      <c r="C31" s="31" t="s">
        <v>307</v>
      </c>
      <c r="D31" s="31" t="s">
        <v>308</v>
      </c>
      <c r="E31" s="35" t="s">
        <v>321</v>
      </c>
      <c r="F31" s="3" t="s">
        <v>322</v>
      </c>
      <c r="G31" s="34">
        <v>0.32</v>
      </c>
      <c r="H31" s="34">
        <v>0.32</v>
      </c>
      <c r="I31" s="101">
        <v>0</v>
      </c>
      <c r="J31" s="17">
        <f t="shared" si="5"/>
        <v>0.32</v>
      </c>
      <c r="K31" s="3">
        <v>1</v>
      </c>
      <c r="L31" s="33">
        <v>44610</v>
      </c>
      <c r="M31" s="5">
        <v>44727</v>
      </c>
      <c r="N31" s="3">
        <v>150</v>
      </c>
      <c r="O31" s="3">
        <f t="shared" si="6"/>
        <v>117</v>
      </c>
      <c r="P31" s="3">
        <f t="shared" si="1"/>
        <v>17550</v>
      </c>
      <c r="Q31" s="3">
        <v>29.93</v>
      </c>
      <c r="R31" s="3">
        <v>95</v>
      </c>
      <c r="S31" s="6">
        <f t="shared" si="2"/>
        <v>0.49536577292287326</v>
      </c>
      <c r="T31" s="3" t="s">
        <v>295</v>
      </c>
      <c r="U31" s="3">
        <v>100</v>
      </c>
      <c r="V31" s="6">
        <f t="shared" si="3"/>
        <v>0.5214376557082876</v>
      </c>
      <c r="W31" s="3" t="s">
        <v>295</v>
      </c>
      <c r="X31" s="6">
        <v>28.878775015590836</v>
      </c>
      <c r="Y31" s="3">
        <v>900</v>
      </c>
      <c r="Z31" s="3">
        <v>0</v>
      </c>
      <c r="AA31" s="3">
        <v>45</v>
      </c>
      <c r="AB31" s="3">
        <v>45</v>
      </c>
      <c r="AC31" s="3">
        <v>990</v>
      </c>
      <c r="AD31" s="6">
        <f t="shared" si="4"/>
        <v>5.1319309397657378</v>
      </c>
      <c r="AE31" s="6">
        <v>28589.987265434927</v>
      </c>
      <c r="AF31" s="32" t="s">
        <v>310</v>
      </c>
      <c r="AG31" s="32" t="s">
        <v>314</v>
      </c>
      <c r="AH31" s="32"/>
    </row>
    <row r="32" spans="1:34" ht="28.5" customHeight="1" x14ac:dyDescent="0.25">
      <c r="A32" s="30">
        <v>28</v>
      </c>
      <c r="B32" s="31" t="s">
        <v>306</v>
      </c>
      <c r="C32" s="31" t="s">
        <v>307</v>
      </c>
      <c r="D32" s="31" t="s">
        <v>308</v>
      </c>
      <c r="E32" s="35" t="s">
        <v>323</v>
      </c>
      <c r="F32" s="3" t="s">
        <v>324</v>
      </c>
      <c r="G32" s="34">
        <v>0.42</v>
      </c>
      <c r="H32" s="34">
        <v>0.42</v>
      </c>
      <c r="I32" s="101">
        <v>0</v>
      </c>
      <c r="J32" s="17">
        <f t="shared" si="5"/>
        <v>0.42</v>
      </c>
      <c r="K32" s="3">
        <v>1</v>
      </c>
      <c r="L32" s="33">
        <v>44595</v>
      </c>
      <c r="M32" s="5">
        <v>44727</v>
      </c>
      <c r="N32" s="3">
        <v>150</v>
      </c>
      <c r="O32" s="3">
        <f t="shared" si="6"/>
        <v>132</v>
      </c>
      <c r="P32" s="3">
        <f t="shared" si="1"/>
        <v>19800</v>
      </c>
      <c r="Q32" s="3">
        <v>28.57</v>
      </c>
      <c r="R32" s="3">
        <v>93</v>
      </c>
      <c r="S32" s="6">
        <f t="shared" si="2"/>
        <v>0.46290179271415888</v>
      </c>
      <c r="T32" s="3" t="s">
        <v>295</v>
      </c>
      <c r="U32" s="3">
        <v>100</v>
      </c>
      <c r="V32" s="6">
        <f t="shared" si="3"/>
        <v>0.49774386313350411</v>
      </c>
      <c r="W32" s="3" t="s">
        <v>295</v>
      </c>
      <c r="X32" s="6">
        <v>27.424040271837381</v>
      </c>
      <c r="Y32" s="3">
        <v>900</v>
      </c>
      <c r="Z32" s="3">
        <v>0</v>
      </c>
      <c r="AA32" s="3">
        <v>0</v>
      </c>
      <c r="AB32" s="3">
        <v>45</v>
      </c>
      <c r="AC32" s="3">
        <v>945</v>
      </c>
      <c r="AD32" s="6">
        <f t="shared" si="4"/>
        <v>4.6518969766444673</v>
      </c>
      <c r="AE32" s="6">
        <v>25915.718056886326</v>
      </c>
      <c r="AF32" s="32" t="s">
        <v>310</v>
      </c>
      <c r="AG32" s="32" t="s">
        <v>314</v>
      </c>
      <c r="AH32" s="32"/>
    </row>
    <row r="33" spans="1:34" ht="28.5" customHeight="1" x14ac:dyDescent="0.25">
      <c r="A33" s="30">
        <v>29</v>
      </c>
      <c r="B33" s="31" t="s">
        <v>306</v>
      </c>
      <c r="C33" s="31" t="s">
        <v>307</v>
      </c>
      <c r="D33" s="31" t="s">
        <v>308</v>
      </c>
      <c r="E33" s="35" t="s">
        <v>325</v>
      </c>
      <c r="F33" s="3" t="s">
        <v>326</v>
      </c>
      <c r="G33" s="34">
        <v>0.61</v>
      </c>
      <c r="H33" s="34">
        <v>0.61</v>
      </c>
      <c r="I33" s="101">
        <v>0</v>
      </c>
      <c r="J33" s="17">
        <f t="shared" si="5"/>
        <v>0.61</v>
      </c>
      <c r="K33" s="3">
        <v>4</v>
      </c>
      <c r="L33" s="33">
        <v>44601</v>
      </c>
      <c r="M33" s="5">
        <v>44727</v>
      </c>
      <c r="N33" s="3">
        <v>150</v>
      </c>
      <c r="O33" s="3">
        <f t="shared" si="6"/>
        <v>126</v>
      </c>
      <c r="P33" s="3">
        <f t="shared" si="1"/>
        <v>18900</v>
      </c>
      <c r="Q33" s="3">
        <v>194.07</v>
      </c>
      <c r="R33" s="3">
        <v>89</v>
      </c>
      <c r="S33" s="6">
        <f t="shared" si="2"/>
        <v>3.0091517273820103</v>
      </c>
      <c r="T33" s="3" t="s">
        <v>295</v>
      </c>
      <c r="U33" s="3">
        <v>100</v>
      </c>
      <c r="V33" s="6">
        <f t="shared" si="3"/>
        <v>3.3810693566090002</v>
      </c>
      <c r="W33" s="3" t="s">
        <v>295</v>
      </c>
      <c r="X33" s="6">
        <v>191.24846207583525</v>
      </c>
      <c r="Y33" s="3">
        <v>900</v>
      </c>
      <c r="Z33" s="3">
        <v>0</v>
      </c>
      <c r="AA33" s="3">
        <v>0</v>
      </c>
      <c r="AB33" s="3">
        <v>45</v>
      </c>
      <c r="AC33" s="3">
        <v>945</v>
      </c>
      <c r="AD33" s="6">
        <f t="shared" si="4"/>
        <v>32.441176927241848</v>
      </c>
      <c r="AE33" s="6">
        <v>180729.79666166432</v>
      </c>
      <c r="AF33" s="32" t="s">
        <v>310</v>
      </c>
      <c r="AG33" s="32" t="s">
        <v>314</v>
      </c>
      <c r="AH33" s="32"/>
    </row>
    <row r="34" spans="1:34" ht="28.5" customHeight="1" x14ac:dyDescent="0.25">
      <c r="A34" s="30">
        <v>30</v>
      </c>
      <c r="B34" s="31" t="s">
        <v>306</v>
      </c>
      <c r="C34" s="31" t="s">
        <v>307</v>
      </c>
      <c r="D34" s="31" t="s">
        <v>308</v>
      </c>
      <c r="E34" s="36" t="s">
        <v>27</v>
      </c>
      <c r="F34" s="3" t="s">
        <v>327</v>
      </c>
      <c r="G34" s="34">
        <v>0.4</v>
      </c>
      <c r="H34" s="34">
        <v>0.4</v>
      </c>
      <c r="I34" s="101">
        <v>0</v>
      </c>
      <c r="J34" s="17">
        <f t="shared" si="5"/>
        <v>0.4</v>
      </c>
      <c r="K34" s="3">
        <v>1</v>
      </c>
      <c r="L34" s="33">
        <v>44592</v>
      </c>
      <c r="M34" s="5">
        <v>44727</v>
      </c>
      <c r="N34" s="3">
        <v>150</v>
      </c>
      <c r="O34" s="3">
        <f t="shared" si="6"/>
        <v>135</v>
      </c>
      <c r="P34" s="3">
        <f t="shared" si="1"/>
        <v>20250</v>
      </c>
      <c r="Q34" s="3">
        <v>54.61</v>
      </c>
      <c r="R34" s="3">
        <v>97</v>
      </c>
      <c r="S34" s="6">
        <f t="shared" si="2"/>
        <v>0.92286799421592713</v>
      </c>
      <c r="T34" s="3" t="s">
        <v>295</v>
      </c>
      <c r="U34" s="3">
        <v>100</v>
      </c>
      <c r="V34" s="6">
        <f t="shared" si="3"/>
        <v>0.95141030331538878</v>
      </c>
      <c r="W34" s="3" t="s">
        <v>295</v>
      </c>
      <c r="X34" s="6">
        <v>53.196058895528708</v>
      </c>
      <c r="Y34" s="3">
        <v>900</v>
      </c>
      <c r="Z34" s="3">
        <v>0</v>
      </c>
      <c r="AA34" s="3">
        <v>45</v>
      </c>
      <c r="AB34" s="3">
        <v>45</v>
      </c>
      <c r="AC34" s="3">
        <v>990</v>
      </c>
      <c r="AD34" s="6">
        <f t="shared" si="4"/>
        <v>9.4532576389469423</v>
      </c>
      <c r="AE34" s="6">
        <v>52664.098306573418</v>
      </c>
      <c r="AF34" s="32" t="s">
        <v>310</v>
      </c>
      <c r="AG34" s="32" t="s">
        <v>314</v>
      </c>
      <c r="AH34" s="32"/>
    </row>
    <row r="35" spans="1:34" ht="28.5" customHeight="1" x14ac:dyDescent="0.25">
      <c r="A35" s="30">
        <v>31</v>
      </c>
      <c r="B35" s="31" t="s">
        <v>306</v>
      </c>
      <c r="C35" s="31" t="s">
        <v>307</v>
      </c>
      <c r="D35" s="31" t="s">
        <v>308</v>
      </c>
      <c r="E35" s="37" t="s">
        <v>28</v>
      </c>
      <c r="F35" s="3" t="s">
        <v>328</v>
      </c>
      <c r="G35" s="34">
        <v>0.37</v>
      </c>
      <c r="H35" s="34">
        <v>0.37</v>
      </c>
      <c r="I35" s="101">
        <v>0</v>
      </c>
      <c r="J35" s="17">
        <f t="shared" si="5"/>
        <v>0.37</v>
      </c>
      <c r="K35" s="3">
        <v>2</v>
      </c>
      <c r="L35" s="33">
        <v>44595</v>
      </c>
      <c r="M35" s="5">
        <v>44727</v>
      </c>
      <c r="N35" s="3">
        <v>150</v>
      </c>
      <c r="O35" s="3">
        <f t="shared" si="6"/>
        <v>132</v>
      </c>
      <c r="P35" s="3">
        <f t="shared" si="1"/>
        <v>19800</v>
      </c>
      <c r="Q35" s="3">
        <v>63.99</v>
      </c>
      <c r="R35" s="3">
        <v>83</v>
      </c>
      <c r="S35" s="6">
        <f t="shared" si="2"/>
        <v>0.92530706109862548</v>
      </c>
      <c r="T35" s="3" t="s">
        <v>295</v>
      </c>
      <c r="U35" s="3">
        <v>100</v>
      </c>
      <c r="V35" s="6">
        <f t="shared" si="3"/>
        <v>1.1148277844561754</v>
      </c>
      <c r="W35" s="3" t="s">
        <v>295</v>
      </c>
      <c r="X35" s="6">
        <v>62.950098684816894</v>
      </c>
      <c r="Y35" s="3">
        <v>900</v>
      </c>
      <c r="Z35" s="3">
        <v>0</v>
      </c>
      <c r="AA35" s="3">
        <v>0</v>
      </c>
      <c r="AB35" s="3">
        <v>0</v>
      </c>
      <c r="AC35" s="3">
        <v>900</v>
      </c>
      <c r="AD35" s="6">
        <f t="shared" si="4"/>
        <v>10.169644375576235</v>
      </c>
      <c r="AE35" s="6">
        <v>56655.088816335207</v>
      </c>
      <c r="AF35" s="32" t="s">
        <v>310</v>
      </c>
      <c r="AG35" s="32" t="s">
        <v>314</v>
      </c>
      <c r="AH35" s="32"/>
    </row>
    <row r="36" spans="1:34" ht="28.5" customHeight="1" x14ac:dyDescent="0.25">
      <c r="A36" s="30">
        <v>32</v>
      </c>
      <c r="B36" s="31" t="s">
        <v>306</v>
      </c>
      <c r="C36" s="31" t="s">
        <v>307</v>
      </c>
      <c r="D36" s="31" t="s">
        <v>308</v>
      </c>
      <c r="E36" s="35" t="s">
        <v>329</v>
      </c>
      <c r="F36" s="3" t="s">
        <v>330</v>
      </c>
      <c r="G36" s="34">
        <v>0.15</v>
      </c>
      <c r="H36" s="34">
        <v>0.15</v>
      </c>
      <c r="I36" s="101">
        <v>0</v>
      </c>
      <c r="J36" s="17">
        <f t="shared" si="5"/>
        <v>0.15</v>
      </c>
      <c r="K36" s="3">
        <v>1</v>
      </c>
      <c r="L36" s="33">
        <v>44594</v>
      </c>
      <c r="M36" s="5">
        <v>44727</v>
      </c>
      <c r="N36" s="3">
        <v>150</v>
      </c>
      <c r="O36" s="3">
        <f t="shared" si="6"/>
        <v>133</v>
      </c>
      <c r="P36" s="3">
        <f t="shared" si="1"/>
        <v>19950</v>
      </c>
      <c r="Q36" s="3">
        <v>34.22</v>
      </c>
      <c r="R36" s="3">
        <v>95</v>
      </c>
      <c r="S36" s="6">
        <f t="shared" si="2"/>
        <v>0.5663687520688514</v>
      </c>
      <c r="T36" s="3" t="s">
        <v>295</v>
      </c>
      <c r="U36" s="3">
        <v>100</v>
      </c>
      <c r="V36" s="6">
        <f t="shared" si="3"/>
        <v>0.59617763375668564</v>
      </c>
      <c r="W36" s="3" t="s">
        <v>295</v>
      </c>
      <c r="X36" s="6">
        <v>33.798908657774902</v>
      </c>
      <c r="Y36" s="3">
        <v>900</v>
      </c>
      <c r="Z36" s="3">
        <v>0</v>
      </c>
      <c r="AA36" s="3">
        <v>45</v>
      </c>
      <c r="AB36" s="3">
        <v>45</v>
      </c>
      <c r="AC36" s="3">
        <v>990</v>
      </c>
      <c r="AD36" s="6">
        <f t="shared" si="4"/>
        <v>6.0062680975044254</v>
      </c>
      <c r="AE36" s="6">
        <v>33460.919571197155</v>
      </c>
      <c r="AF36" s="32" t="s">
        <v>310</v>
      </c>
      <c r="AG36" s="32" t="s">
        <v>314</v>
      </c>
      <c r="AH36" s="32"/>
    </row>
    <row r="37" spans="1:34" ht="28.5" customHeight="1" x14ac:dyDescent="0.25">
      <c r="A37" s="30">
        <v>33</v>
      </c>
      <c r="B37" s="31" t="s">
        <v>306</v>
      </c>
      <c r="C37" s="31" t="s">
        <v>307</v>
      </c>
      <c r="D37" s="31" t="s">
        <v>308</v>
      </c>
      <c r="E37" s="35" t="s">
        <v>331</v>
      </c>
      <c r="F37" s="3" t="s">
        <v>332</v>
      </c>
      <c r="G37" s="34">
        <v>0.3</v>
      </c>
      <c r="H37" s="34">
        <v>0.3</v>
      </c>
      <c r="I37" s="101">
        <v>0</v>
      </c>
      <c r="J37" s="17">
        <f t="shared" si="5"/>
        <v>0.3</v>
      </c>
      <c r="K37" s="3">
        <v>1</v>
      </c>
      <c r="L37" s="33">
        <v>44612</v>
      </c>
      <c r="M37" s="5">
        <v>44727</v>
      </c>
      <c r="N37" s="3">
        <v>150</v>
      </c>
      <c r="O37" s="3">
        <f t="shared" si="6"/>
        <v>115</v>
      </c>
      <c r="P37" s="3">
        <f t="shared" si="1"/>
        <v>17250</v>
      </c>
      <c r="Q37" s="3">
        <v>31.94</v>
      </c>
      <c r="R37" s="3">
        <v>95</v>
      </c>
      <c r="S37" s="6">
        <f t="shared" si="2"/>
        <v>0.52863290301224763</v>
      </c>
      <c r="T37" s="3" t="s">
        <v>295</v>
      </c>
      <c r="U37" s="3">
        <v>100</v>
      </c>
      <c r="V37" s="6">
        <f t="shared" si="3"/>
        <v>0.55645568738131335</v>
      </c>
      <c r="W37" s="3" t="s">
        <v>295</v>
      </c>
      <c r="X37" s="6">
        <v>31.204565992364696</v>
      </c>
      <c r="Y37" s="3">
        <v>900</v>
      </c>
      <c r="Z37" s="3">
        <v>0</v>
      </c>
      <c r="AA37" s="3">
        <v>45</v>
      </c>
      <c r="AB37" s="3">
        <v>45</v>
      </c>
      <c r="AC37" s="3">
        <v>990</v>
      </c>
      <c r="AD37" s="6">
        <f t="shared" si="4"/>
        <v>5.5452378984816102</v>
      </c>
      <c r="AE37" s="6">
        <v>30892.52033244105</v>
      </c>
      <c r="AF37" s="32" t="s">
        <v>310</v>
      </c>
      <c r="AG37" s="32" t="s">
        <v>314</v>
      </c>
      <c r="AH37" s="32"/>
    </row>
    <row r="38" spans="1:34" ht="28.5" customHeight="1" x14ac:dyDescent="0.25">
      <c r="A38" s="30">
        <v>34</v>
      </c>
      <c r="B38" s="31" t="s">
        <v>306</v>
      </c>
      <c r="C38" s="31" t="s">
        <v>307</v>
      </c>
      <c r="D38" s="31" t="s">
        <v>308</v>
      </c>
      <c r="E38" s="35" t="s">
        <v>333</v>
      </c>
      <c r="F38" s="3" t="s">
        <v>334</v>
      </c>
      <c r="G38" s="34">
        <v>0.27</v>
      </c>
      <c r="H38" s="34">
        <v>0.27</v>
      </c>
      <c r="I38" s="101">
        <v>0</v>
      </c>
      <c r="J38" s="17">
        <f t="shared" si="5"/>
        <v>0.27</v>
      </c>
      <c r="K38" s="3">
        <v>1</v>
      </c>
      <c r="L38" s="33">
        <v>44594</v>
      </c>
      <c r="M38" s="5">
        <v>44727</v>
      </c>
      <c r="N38" s="3">
        <v>150</v>
      </c>
      <c r="O38" s="3">
        <f t="shared" si="6"/>
        <v>133</v>
      </c>
      <c r="P38" s="3">
        <f t="shared" si="1"/>
        <v>19950</v>
      </c>
      <c r="Q38" s="3">
        <v>39.11</v>
      </c>
      <c r="R38" s="3">
        <v>88</v>
      </c>
      <c r="S38" s="6">
        <f t="shared" si="2"/>
        <v>0.59960626491750724</v>
      </c>
      <c r="T38" s="3" t="s">
        <v>295</v>
      </c>
      <c r="U38" s="3">
        <v>100</v>
      </c>
      <c r="V38" s="6">
        <f t="shared" si="3"/>
        <v>0.68137075558807647</v>
      </c>
      <c r="W38" s="3" t="s">
        <v>295</v>
      </c>
      <c r="X38" s="6">
        <v>37.959080730727187</v>
      </c>
      <c r="Y38" s="3">
        <v>900</v>
      </c>
      <c r="Z38" s="3">
        <v>0</v>
      </c>
      <c r="AA38" s="3">
        <v>0</v>
      </c>
      <c r="AB38" s="3">
        <v>45</v>
      </c>
      <c r="AC38" s="3">
        <v>945</v>
      </c>
      <c r="AD38" s="6">
        <f t="shared" si="4"/>
        <v>6.4389393808180211</v>
      </c>
      <c r="AE38" s="6">
        <v>35871.331290537193</v>
      </c>
      <c r="AF38" s="32" t="s">
        <v>310</v>
      </c>
      <c r="AG38" s="32" t="s">
        <v>314</v>
      </c>
      <c r="AH38" s="32"/>
    </row>
    <row r="39" spans="1:34" ht="32.25" customHeight="1" x14ac:dyDescent="0.25">
      <c r="A39" s="30">
        <v>35</v>
      </c>
      <c r="B39" s="31" t="s">
        <v>306</v>
      </c>
      <c r="C39" s="38" t="s">
        <v>307</v>
      </c>
      <c r="D39" s="31" t="s">
        <v>308</v>
      </c>
      <c r="E39" s="39" t="s">
        <v>335</v>
      </c>
      <c r="F39" s="3" t="s">
        <v>336</v>
      </c>
      <c r="G39" s="95">
        <v>0.2</v>
      </c>
      <c r="H39" s="95">
        <v>0.2</v>
      </c>
      <c r="I39" s="102">
        <v>0</v>
      </c>
      <c r="J39" s="17">
        <f t="shared" si="5"/>
        <v>0.2</v>
      </c>
      <c r="K39" s="3">
        <v>1</v>
      </c>
      <c r="L39" s="33">
        <v>44595</v>
      </c>
      <c r="M39" s="5">
        <v>44727</v>
      </c>
      <c r="N39" s="3">
        <v>150</v>
      </c>
      <c r="O39" s="3">
        <f t="shared" si="6"/>
        <v>132</v>
      </c>
      <c r="P39" s="3">
        <f t="shared" si="1"/>
        <v>19800</v>
      </c>
      <c r="Q39" s="3">
        <v>38.979999999999997</v>
      </c>
      <c r="R39" s="3">
        <v>98</v>
      </c>
      <c r="S39" s="6">
        <f t="shared" si="2"/>
        <v>0.66552378961305947</v>
      </c>
      <c r="T39" s="3" t="s">
        <v>295</v>
      </c>
      <c r="U39" s="3">
        <v>100</v>
      </c>
      <c r="V39" s="6">
        <f t="shared" si="3"/>
        <v>0.67910590776842794</v>
      </c>
      <c r="W39" s="3" t="s">
        <v>295</v>
      </c>
      <c r="X39" s="6">
        <v>38.536608166821651</v>
      </c>
      <c r="Y39" s="3">
        <v>900</v>
      </c>
      <c r="Z39" s="3">
        <v>0</v>
      </c>
      <c r="AA39" s="3">
        <v>45</v>
      </c>
      <c r="AB39" s="3">
        <v>45</v>
      </c>
      <c r="AC39" s="3">
        <v>990</v>
      </c>
      <c r="AD39" s="6">
        <f t="shared" si="4"/>
        <v>6.8481856193059478</v>
      </c>
      <c r="AE39" s="6">
        <v>38151.242085153433</v>
      </c>
      <c r="AF39" s="32" t="s">
        <v>310</v>
      </c>
      <c r="AG39" s="32" t="s">
        <v>314</v>
      </c>
      <c r="AH39" s="40"/>
    </row>
    <row r="40" spans="1:34" ht="32.25" customHeight="1" x14ac:dyDescent="0.25">
      <c r="A40" s="30">
        <v>36</v>
      </c>
      <c r="B40" s="31" t="s">
        <v>306</v>
      </c>
      <c r="C40" s="31" t="s">
        <v>307</v>
      </c>
      <c r="D40" s="31" t="s">
        <v>308</v>
      </c>
      <c r="E40" s="36" t="s">
        <v>26</v>
      </c>
      <c r="F40" s="3" t="s">
        <v>337</v>
      </c>
      <c r="G40" s="17">
        <v>0.53</v>
      </c>
      <c r="H40" s="17">
        <v>0.53</v>
      </c>
      <c r="I40" s="103">
        <v>0</v>
      </c>
      <c r="J40" s="17">
        <f t="shared" si="5"/>
        <v>0.53</v>
      </c>
      <c r="K40" s="3">
        <v>1</v>
      </c>
      <c r="L40" s="18">
        <v>44595</v>
      </c>
      <c r="M40" s="5">
        <v>44727</v>
      </c>
      <c r="N40" s="3">
        <v>150</v>
      </c>
      <c r="O40" s="3">
        <f t="shared" si="6"/>
        <v>132</v>
      </c>
      <c r="P40" s="3">
        <f t="shared" si="1"/>
        <v>19800</v>
      </c>
      <c r="Q40" s="3">
        <v>46.38</v>
      </c>
      <c r="R40" s="3">
        <v>94</v>
      </c>
      <c r="S40" s="6">
        <f t="shared" si="2"/>
        <v>0.75954633355981815</v>
      </c>
      <c r="T40" s="3" t="s">
        <v>295</v>
      </c>
      <c r="U40" s="3">
        <v>100</v>
      </c>
      <c r="V40" s="6">
        <f t="shared" si="3"/>
        <v>0.80802801442533845</v>
      </c>
      <c r="W40" s="3" t="s">
        <v>295</v>
      </c>
      <c r="X40" s="6">
        <v>45.905951955388794</v>
      </c>
      <c r="Y40" s="3">
        <v>900</v>
      </c>
      <c r="Z40" s="3">
        <v>0</v>
      </c>
      <c r="AA40" s="3">
        <v>0</v>
      </c>
      <c r="AB40" s="3">
        <v>45</v>
      </c>
      <c r="AC40" s="3">
        <v>945</v>
      </c>
      <c r="AD40" s="6">
        <f t="shared" si="4"/>
        <v>7.7869546935635272</v>
      </c>
      <c r="AE40" s="6">
        <v>43381.124597842412</v>
      </c>
      <c r="AF40" s="32" t="s">
        <v>310</v>
      </c>
      <c r="AG40" s="3" t="s">
        <v>314</v>
      </c>
      <c r="AH40" s="3"/>
    </row>
    <row r="41" spans="1:34" ht="32.25" customHeight="1" x14ac:dyDescent="0.25">
      <c r="A41" s="30">
        <v>37</v>
      </c>
      <c r="B41" s="31" t="s">
        <v>306</v>
      </c>
      <c r="C41" s="31" t="s">
        <v>307</v>
      </c>
      <c r="D41" s="31" t="s">
        <v>308</v>
      </c>
      <c r="E41" s="36" t="s">
        <v>338</v>
      </c>
      <c r="F41" s="3" t="s">
        <v>339</v>
      </c>
      <c r="G41" s="17">
        <v>0.32</v>
      </c>
      <c r="H41" s="17">
        <v>0.32</v>
      </c>
      <c r="I41" s="103">
        <v>0</v>
      </c>
      <c r="J41" s="17">
        <f t="shared" si="5"/>
        <v>0.32</v>
      </c>
      <c r="K41" s="3">
        <v>1</v>
      </c>
      <c r="L41" s="18">
        <v>44612</v>
      </c>
      <c r="M41" s="5">
        <v>44727</v>
      </c>
      <c r="N41" s="3">
        <v>150</v>
      </c>
      <c r="O41" s="3">
        <f t="shared" si="6"/>
        <v>115</v>
      </c>
      <c r="P41" s="3">
        <f t="shared" si="1"/>
        <v>17250</v>
      </c>
      <c r="Q41" s="3">
        <v>4.91</v>
      </c>
      <c r="R41" s="3">
        <v>81</v>
      </c>
      <c r="S41" s="6">
        <f t="shared" si="2"/>
        <v>6.9288663565567357E-2</v>
      </c>
      <c r="T41" s="3" t="s">
        <v>295</v>
      </c>
      <c r="U41" s="3">
        <v>100</v>
      </c>
      <c r="V41" s="6">
        <f t="shared" si="3"/>
        <v>8.5541559957490548E-2</v>
      </c>
      <c r="W41" s="3" t="s">
        <v>295</v>
      </c>
      <c r="X41" s="6">
        <v>3.9350700590992149</v>
      </c>
      <c r="Y41" s="3">
        <v>900</v>
      </c>
      <c r="Z41" s="3">
        <v>0</v>
      </c>
      <c r="AA41" s="3">
        <v>0</v>
      </c>
      <c r="AB41" s="3">
        <v>0</v>
      </c>
      <c r="AC41" s="3">
        <v>900</v>
      </c>
      <c r="AD41" s="6">
        <f t="shared" si="4"/>
        <v>0.63571406447483281</v>
      </c>
      <c r="AE41" s="6">
        <v>3541.5630531892934</v>
      </c>
      <c r="AF41" s="32" t="s">
        <v>310</v>
      </c>
      <c r="AG41" s="32" t="s">
        <v>314</v>
      </c>
      <c r="AH41" s="3"/>
    </row>
    <row r="42" spans="1:34" ht="32.25" customHeight="1" x14ac:dyDescent="0.25">
      <c r="A42" s="30">
        <v>38</v>
      </c>
      <c r="B42" s="31" t="s">
        <v>306</v>
      </c>
      <c r="C42" s="31" t="s">
        <v>307</v>
      </c>
      <c r="D42" s="31" t="s">
        <v>308</v>
      </c>
      <c r="E42" s="35" t="s">
        <v>340</v>
      </c>
      <c r="F42" s="3" t="s">
        <v>341</v>
      </c>
      <c r="G42" s="17">
        <v>0.2</v>
      </c>
      <c r="H42" s="17">
        <v>0.2</v>
      </c>
      <c r="I42" s="103">
        <v>0</v>
      </c>
      <c r="J42" s="17">
        <f t="shared" si="5"/>
        <v>0.2</v>
      </c>
      <c r="K42" s="3">
        <v>1</v>
      </c>
      <c r="L42" s="18">
        <v>44596</v>
      </c>
      <c r="M42" s="5">
        <v>44727</v>
      </c>
      <c r="N42" s="3">
        <v>150</v>
      </c>
      <c r="O42" s="3">
        <f t="shared" si="6"/>
        <v>131</v>
      </c>
      <c r="P42" s="3">
        <f t="shared" si="1"/>
        <v>19650</v>
      </c>
      <c r="Q42" s="3">
        <v>5.77</v>
      </c>
      <c r="R42" s="3">
        <v>93</v>
      </c>
      <c r="S42" s="6">
        <f t="shared" si="2"/>
        <v>9.3487691423195532E-2</v>
      </c>
      <c r="T42" s="3" t="s">
        <v>295</v>
      </c>
      <c r="U42" s="3">
        <v>100</v>
      </c>
      <c r="V42" s="6">
        <f t="shared" si="3"/>
        <v>0.10052439937978014</v>
      </c>
      <c r="W42" s="3" t="s">
        <v>295</v>
      </c>
      <c r="X42" s="6">
        <v>5.0805407450196043</v>
      </c>
      <c r="Y42" s="3">
        <v>900</v>
      </c>
      <c r="Z42" s="3">
        <v>0</v>
      </c>
      <c r="AA42" s="3">
        <v>0</v>
      </c>
      <c r="AB42" s="3">
        <v>0</v>
      </c>
      <c r="AC42" s="3">
        <v>900</v>
      </c>
      <c r="AD42" s="6">
        <f t="shared" si="4"/>
        <v>0.82076587157021064</v>
      </c>
      <c r="AE42" s="6">
        <v>4572.4866705176437</v>
      </c>
      <c r="AF42" s="32" t="s">
        <v>310</v>
      </c>
      <c r="AG42" s="3" t="s">
        <v>314</v>
      </c>
      <c r="AH42" s="3"/>
    </row>
    <row r="43" spans="1:34" ht="32.25" customHeight="1" x14ac:dyDescent="0.25">
      <c r="A43" s="30">
        <v>39</v>
      </c>
      <c r="B43" s="31" t="s">
        <v>306</v>
      </c>
      <c r="C43" s="31" t="s">
        <v>307</v>
      </c>
      <c r="D43" s="31" t="s">
        <v>308</v>
      </c>
      <c r="E43" s="35" t="s">
        <v>342</v>
      </c>
      <c r="F43" s="3" t="s">
        <v>343</v>
      </c>
      <c r="G43" s="17">
        <v>0.1</v>
      </c>
      <c r="H43" s="17">
        <v>0.1</v>
      </c>
      <c r="I43" s="103">
        <v>0</v>
      </c>
      <c r="J43" s="17">
        <f t="shared" si="5"/>
        <v>0.1</v>
      </c>
      <c r="K43" s="3">
        <v>1</v>
      </c>
      <c r="L43" s="18">
        <v>44615</v>
      </c>
      <c r="M43" s="5">
        <v>44727</v>
      </c>
      <c r="N43" s="3">
        <v>150</v>
      </c>
      <c r="O43" s="3">
        <f t="shared" si="6"/>
        <v>112</v>
      </c>
      <c r="P43" s="3">
        <f t="shared" si="1"/>
        <v>16800</v>
      </c>
      <c r="Q43" s="3">
        <v>12.61</v>
      </c>
      <c r="R43" s="3">
        <v>97</v>
      </c>
      <c r="S43" s="6">
        <f t="shared" si="2"/>
        <v>0.21309953135072038</v>
      </c>
      <c r="T43" s="3" t="s">
        <v>295</v>
      </c>
      <c r="U43" s="3">
        <v>100</v>
      </c>
      <c r="V43" s="6">
        <f t="shared" si="3"/>
        <v>0.21969023850589733</v>
      </c>
      <c r="W43" s="3" t="s">
        <v>295</v>
      </c>
      <c r="X43" s="6">
        <v>11.059555418896259</v>
      </c>
      <c r="Y43" s="3">
        <v>900</v>
      </c>
      <c r="Z43" s="3">
        <v>0</v>
      </c>
      <c r="AA43" s="3">
        <v>45</v>
      </c>
      <c r="AB43" s="3">
        <v>0</v>
      </c>
      <c r="AC43" s="3">
        <v>945</v>
      </c>
      <c r="AD43" s="6">
        <f t="shared" si="4"/>
        <v>1.876015054901627</v>
      </c>
      <c r="AE43" s="6">
        <v>10451.279870856964</v>
      </c>
      <c r="AF43" s="32" t="s">
        <v>310</v>
      </c>
      <c r="AG43" s="32" t="s">
        <v>314</v>
      </c>
      <c r="AH43" s="3"/>
    </row>
    <row r="44" spans="1:34" ht="32.25" customHeight="1" x14ac:dyDescent="0.25">
      <c r="A44" s="30">
        <v>40</v>
      </c>
      <c r="B44" s="31" t="s">
        <v>306</v>
      </c>
      <c r="C44" s="31" t="s">
        <v>307</v>
      </c>
      <c r="D44" s="31" t="s">
        <v>308</v>
      </c>
      <c r="E44" s="35" t="s">
        <v>342</v>
      </c>
      <c r="F44" s="3" t="s">
        <v>344</v>
      </c>
      <c r="G44" s="17">
        <v>0.25</v>
      </c>
      <c r="H44" s="17">
        <v>0.25</v>
      </c>
      <c r="I44" s="103">
        <v>0</v>
      </c>
      <c r="J44" s="17">
        <f t="shared" si="5"/>
        <v>0.25</v>
      </c>
      <c r="K44" s="3">
        <v>1</v>
      </c>
      <c r="L44" s="18">
        <v>44612</v>
      </c>
      <c r="M44" s="5">
        <v>44727</v>
      </c>
      <c r="N44" s="3">
        <v>150</v>
      </c>
      <c r="O44" s="3">
        <f t="shared" si="6"/>
        <v>115</v>
      </c>
      <c r="P44" s="3">
        <f t="shared" si="1"/>
        <v>17250</v>
      </c>
      <c r="Q44" s="3">
        <v>13.76</v>
      </c>
      <c r="R44" s="3">
        <v>94</v>
      </c>
      <c r="S44" s="6">
        <f t="shared" si="2"/>
        <v>0.2253419049112354</v>
      </c>
      <c r="T44" s="3" t="s">
        <v>295</v>
      </c>
      <c r="U44" s="3">
        <v>100</v>
      </c>
      <c r="V44" s="6">
        <f t="shared" si="3"/>
        <v>0.23972543075663341</v>
      </c>
      <c r="W44" s="3" t="s">
        <v>295</v>
      </c>
      <c r="X44" s="6">
        <v>12.192554654108255</v>
      </c>
      <c r="Y44" s="3">
        <v>900</v>
      </c>
      <c r="Z44" s="3">
        <v>0</v>
      </c>
      <c r="AA44" s="3">
        <v>0</v>
      </c>
      <c r="AB44" s="3">
        <v>0</v>
      </c>
      <c r="AC44" s="3">
        <v>900</v>
      </c>
      <c r="AD44" s="6">
        <f t="shared" si="4"/>
        <v>1.9697180378203965</v>
      </c>
      <c r="AE44" s="6">
        <v>10973.299188697429</v>
      </c>
      <c r="AF44" s="32" t="s">
        <v>310</v>
      </c>
      <c r="AG44" s="32" t="s">
        <v>314</v>
      </c>
      <c r="AH44" s="3"/>
    </row>
    <row r="45" spans="1:34" ht="32.25" customHeight="1" x14ac:dyDescent="0.25">
      <c r="A45" s="30">
        <v>41</v>
      </c>
      <c r="B45" s="31" t="s">
        <v>306</v>
      </c>
      <c r="C45" s="31" t="s">
        <v>307</v>
      </c>
      <c r="D45" s="31" t="s">
        <v>308</v>
      </c>
      <c r="E45" s="35" t="s">
        <v>28</v>
      </c>
      <c r="F45" s="3">
        <v>0</v>
      </c>
      <c r="G45" s="17">
        <v>0.61</v>
      </c>
      <c r="H45" s="17">
        <v>0.61</v>
      </c>
      <c r="I45" s="103">
        <v>0.61</v>
      </c>
      <c r="J45" s="17">
        <f t="shared" si="5"/>
        <v>0</v>
      </c>
      <c r="K45" s="3">
        <v>0</v>
      </c>
      <c r="L45" s="33">
        <v>44611</v>
      </c>
      <c r="M45" s="3">
        <v>0</v>
      </c>
      <c r="N45" s="3">
        <v>0</v>
      </c>
      <c r="O45" s="3">
        <v>0</v>
      </c>
      <c r="P45" s="3">
        <f t="shared" si="1"/>
        <v>0</v>
      </c>
      <c r="Q45" s="3">
        <v>0</v>
      </c>
      <c r="R45" s="3">
        <v>0</v>
      </c>
      <c r="S45" s="6">
        <f t="shared" si="2"/>
        <v>0</v>
      </c>
      <c r="T45" s="3">
        <v>0</v>
      </c>
      <c r="U45" s="3">
        <v>0</v>
      </c>
      <c r="V45" s="6">
        <f t="shared" si="3"/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6">
        <f t="shared" si="4"/>
        <v>0</v>
      </c>
      <c r="AE45" s="3">
        <v>0</v>
      </c>
      <c r="AF45" s="32" t="s">
        <v>310</v>
      </c>
      <c r="AG45" s="32" t="s">
        <v>314</v>
      </c>
      <c r="AH45" s="3"/>
    </row>
  </sheetData>
  <autoFilter ref="A4:AH45" xr:uid="{DF2BFDDC-FCB4-4843-B2D3-DF6CFD365203}">
    <sortState xmlns:xlrd2="http://schemas.microsoft.com/office/spreadsheetml/2017/richdata2" ref="A5:AH45">
      <sortCondition ref="AG4:AG4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36BF-2A2E-4443-9997-A55DF60F3A8A}">
  <dimension ref="A1:AH183"/>
  <sheetViews>
    <sheetView tabSelected="1" workbookViewId="0">
      <pane ySplit="4" topLeftCell="A5" activePane="bottomLeft" state="frozen"/>
      <selection pane="bottomLeft" activeCell="J7" sqref="J7"/>
    </sheetView>
  </sheetViews>
  <sheetFormatPr defaultRowHeight="15" x14ac:dyDescent="0.25"/>
  <cols>
    <col min="1" max="1" width="8.28515625" customWidth="1"/>
    <col min="2" max="2" width="14.85546875" customWidth="1"/>
    <col min="3" max="3" width="14.5703125" customWidth="1"/>
    <col min="4" max="4" width="8.85546875" bestFit="1" customWidth="1"/>
    <col min="5" max="5" width="35.28515625" customWidth="1"/>
    <col min="6" max="6" width="7.28515625" customWidth="1"/>
    <col min="7" max="7" width="8.7109375" customWidth="1"/>
    <col min="8" max="9" width="8.5703125" bestFit="1" customWidth="1"/>
    <col min="10" max="10" width="10.7109375" customWidth="1"/>
    <col min="11" max="11" width="6" bestFit="1" customWidth="1"/>
    <col min="12" max="12" width="10.42578125" bestFit="1" customWidth="1"/>
    <col min="13" max="16" width="10.42578125" customWidth="1"/>
    <col min="17" max="17" width="9" customWidth="1"/>
    <col min="18" max="18" width="7.7109375" customWidth="1"/>
    <col min="19" max="19" width="12" customWidth="1"/>
    <col min="20" max="20" width="7.7109375" customWidth="1"/>
    <col min="21" max="21" width="7" bestFit="1" customWidth="1"/>
    <col min="22" max="22" width="11.5703125" customWidth="1"/>
    <col min="23" max="23" width="8.140625" bestFit="1" customWidth="1"/>
    <col min="24" max="24" width="10" customWidth="1"/>
    <col min="25" max="25" width="8.7109375" bestFit="1" customWidth="1"/>
    <col min="26" max="26" width="8.85546875" bestFit="1" customWidth="1"/>
    <col min="29" max="29" width="8.28515625" bestFit="1" customWidth="1"/>
    <col min="30" max="30" width="15.5703125" customWidth="1"/>
    <col min="31" max="31" width="12" bestFit="1" customWidth="1"/>
    <col min="32" max="32" width="14.140625" customWidth="1"/>
    <col min="33" max="33" width="22.28515625" customWidth="1"/>
    <col min="34" max="34" width="25.28515625" customWidth="1"/>
  </cols>
  <sheetData>
    <row r="1" spans="1:34" ht="24.75" customHeight="1" x14ac:dyDescent="0.35">
      <c r="A1" s="50" t="s">
        <v>402</v>
      </c>
      <c r="B1" s="50"/>
    </row>
    <row r="2" spans="1:34" ht="24.75" customHeight="1" x14ac:dyDescent="0.35">
      <c r="A2" s="50"/>
      <c r="B2" s="50"/>
      <c r="H2" s="67">
        <f>H3-I3</f>
        <v>642.18599999999992</v>
      </c>
      <c r="P2" s="66">
        <f>+P3/N3</f>
        <v>151.4169921875</v>
      </c>
      <c r="S2" s="66">
        <f>+S3/Q3</f>
        <v>86.587028189632804</v>
      </c>
      <c r="V2" s="66">
        <f>+V3/Q3</f>
        <v>99.900121229469534</v>
      </c>
      <c r="AD2" s="66">
        <f>+AD3/X3</f>
        <v>89.836726804140042</v>
      </c>
    </row>
    <row r="3" spans="1:34" ht="21" x14ac:dyDescent="0.35">
      <c r="A3" s="50"/>
      <c r="B3" s="50"/>
      <c r="G3" s="69">
        <f>SUBTOTAL(9,G5:G183)</f>
        <v>811.70000000000039</v>
      </c>
      <c r="H3" s="69">
        <f>SUBTOTAL(9,H5:H183)</f>
        <v>650.77599999999995</v>
      </c>
      <c r="I3" s="69">
        <f>SUBTOTAL(9,I5:I183)</f>
        <v>8.59</v>
      </c>
      <c r="J3" s="70">
        <f>SUBTOTAL(9,J5:J183)</f>
        <v>642.18599999999981</v>
      </c>
      <c r="K3" s="69">
        <f>SUBTOTAL(9,K5:K183)</f>
        <v>3500</v>
      </c>
      <c r="N3" s="69">
        <f>SUBTOTAL(9,N5:N183)</f>
        <v>30720</v>
      </c>
      <c r="P3" s="69">
        <f>SUBTOTAL(9,P5:P183)</f>
        <v>4651530</v>
      </c>
      <c r="Q3" s="69">
        <f>SUBTOTAL(9,Q5:Q183)</f>
        <v>240736.01999999993</v>
      </c>
      <c r="S3" s="69">
        <f>SUBTOTAL(9,S5:S183)</f>
        <v>20844616.550000001</v>
      </c>
      <c r="V3" s="70">
        <f>SUBTOTAL(9,V5:V183)</f>
        <v>24049557.582299996</v>
      </c>
      <c r="X3" s="70">
        <f>SUBTOTAL(9,X5:X183)</f>
        <v>213619.00818175086</v>
      </c>
      <c r="AD3" s="69">
        <f>SUBTOTAL(9,AD5:AD183)</f>
        <v>19190832.47819531</v>
      </c>
      <c r="AE3" s="69">
        <f>SUBTOTAL(9,AE5:AE183)</f>
        <v>21398201.296376657</v>
      </c>
    </row>
    <row r="4" spans="1:34" s="8" customFormat="1" ht="66.75" customHeight="1" x14ac:dyDescent="0.25">
      <c r="A4" s="62" t="s">
        <v>0</v>
      </c>
      <c r="B4" s="62" t="s">
        <v>4</v>
      </c>
      <c r="C4" s="62" t="s">
        <v>1</v>
      </c>
      <c r="D4" s="62" t="s">
        <v>5</v>
      </c>
      <c r="E4" s="62" t="s">
        <v>2</v>
      </c>
      <c r="F4" s="62" t="s">
        <v>10</v>
      </c>
      <c r="G4" s="62" t="s">
        <v>412</v>
      </c>
      <c r="H4" s="62" t="s">
        <v>6</v>
      </c>
      <c r="I4" s="62" t="s">
        <v>104</v>
      </c>
      <c r="J4" s="62" t="s">
        <v>411</v>
      </c>
      <c r="K4" s="62" t="s">
        <v>11</v>
      </c>
      <c r="L4" s="46" t="s">
        <v>7</v>
      </c>
      <c r="M4" s="46" t="s">
        <v>12</v>
      </c>
      <c r="N4" s="46" t="s">
        <v>401</v>
      </c>
      <c r="O4" s="46" t="s">
        <v>399</v>
      </c>
      <c r="P4" s="46" t="s">
        <v>400</v>
      </c>
      <c r="Q4" s="46" t="s">
        <v>13</v>
      </c>
      <c r="R4" s="46" t="s">
        <v>14</v>
      </c>
      <c r="S4" s="46" t="s">
        <v>390</v>
      </c>
      <c r="T4" s="46" t="s">
        <v>15</v>
      </c>
      <c r="U4" s="46" t="s">
        <v>16</v>
      </c>
      <c r="V4" s="46" t="s">
        <v>391</v>
      </c>
      <c r="W4" s="46" t="s">
        <v>17</v>
      </c>
      <c r="X4" s="46" t="s">
        <v>18</v>
      </c>
      <c r="Y4" s="63" t="s">
        <v>22</v>
      </c>
      <c r="Z4" s="64" t="s">
        <v>394</v>
      </c>
      <c r="AA4" s="63" t="s">
        <v>19</v>
      </c>
      <c r="AB4" s="63" t="s">
        <v>20</v>
      </c>
      <c r="AC4" s="63" t="s">
        <v>21</v>
      </c>
      <c r="AD4" s="63" t="s">
        <v>392</v>
      </c>
      <c r="AE4" s="63" t="s">
        <v>393</v>
      </c>
      <c r="AF4" s="63" t="s">
        <v>3</v>
      </c>
      <c r="AG4" s="63" t="s">
        <v>8</v>
      </c>
      <c r="AH4" s="63" t="s">
        <v>9</v>
      </c>
    </row>
    <row r="5" spans="1:34" ht="24.95" customHeight="1" x14ac:dyDescent="0.25">
      <c r="A5" s="2">
        <v>1</v>
      </c>
      <c r="B5" s="3" t="s">
        <v>98</v>
      </c>
      <c r="C5" s="2" t="s">
        <v>37</v>
      </c>
      <c r="D5" s="3" t="s">
        <v>101</v>
      </c>
      <c r="E5" s="7" t="s">
        <v>112</v>
      </c>
      <c r="F5" s="11" t="s">
        <v>248</v>
      </c>
      <c r="G5" s="6">
        <v>3.5</v>
      </c>
      <c r="H5" s="6">
        <v>4.5999999999999996</v>
      </c>
      <c r="I5" s="21">
        <v>0</v>
      </c>
      <c r="J5" s="6">
        <f>H5-I5</f>
        <v>4.5999999999999996</v>
      </c>
      <c r="K5" s="3">
        <v>15</v>
      </c>
      <c r="L5" s="14">
        <v>44369</v>
      </c>
      <c r="M5" s="5">
        <v>44550</v>
      </c>
      <c r="N5" s="3">
        <v>180</v>
      </c>
      <c r="O5" s="6">
        <f t="shared" ref="O5:O36" si="0">M5-L5</f>
        <v>181</v>
      </c>
      <c r="P5" s="3">
        <f t="shared" ref="P5:P36" si="1">N5*O5</f>
        <v>32580</v>
      </c>
      <c r="Q5" s="3">
        <v>1045.28</v>
      </c>
      <c r="R5" s="3">
        <v>94</v>
      </c>
      <c r="S5" s="6">
        <f t="shared" ref="S5:S36" si="2">Q5*R5</f>
        <v>98256.319999999992</v>
      </c>
      <c r="T5" s="3" t="s">
        <v>298</v>
      </c>
      <c r="U5" s="3">
        <v>99.9</v>
      </c>
      <c r="V5" s="3">
        <f t="shared" ref="V5:V36" si="3">Q5*U5</f>
        <v>104423.47200000001</v>
      </c>
      <c r="W5" s="3" t="s">
        <v>100</v>
      </c>
      <c r="X5" s="6">
        <v>982.56319999999994</v>
      </c>
      <c r="Y5" s="3">
        <v>80</v>
      </c>
      <c r="Z5" s="3">
        <v>3.2</v>
      </c>
      <c r="AA5" s="3">
        <v>2</v>
      </c>
      <c r="AB5" s="3">
        <v>0</v>
      </c>
      <c r="AC5" s="3">
        <v>85.2</v>
      </c>
      <c r="AD5" s="6">
        <f t="shared" ref="AD5:AD36" si="4">X5*AC5</f>
        <v>83714.384640000004</v>
      </c>
      <c r="AE5" s="3">
        <v>89057.856</v>
      </c>
      <c r="AF5" s="3" t="s">
        <v>97</v>
      </c>
      <c r="AG5" s="3" t="s">
        <v>93</v>
      </c>
      <c r="AH5" s="3"/>
    </row>
    <row r="6" spans="1:34" ht="24.95" customHeight="1" x14ac:dyDescent="0.25">
      <c r="A6" s="2">
        <v>2</v>
      </c>
      <c r="B6" s="3" t="s">
        <v>98</v>
      </c>
      <c r="C6" s="2" t="s">
        <v>37</v>
      </c>
      <c r="D6" s="3" t="s">
        <v>101</v>
      </c>
      <c r="E6" s="7" t="s">
        <v>118</v>
      </c>
      <c r="F6" s="11" t="s">
        <v>250</v>
      </c>
      <c r="G6" s="6">
        <v>3.5</v>
      </c>
      <c r="H6" s="6">
        <v>5.47</v>
      </c>
      <c r="I6" s="21">
        <v>0</v>
      </c>
      <c r="J6" s="6">
        <f t="shared" ref="J6:J69" si="5">H6-I6</f>
        <v>5.47</v>
      </c>
      <c r="K6" s="3">
        <v>17</v>
      </c>
      <c r="L6" s="14">
        <v>44362</v>
      </c>
      <c r="M6" s="5">
        <v>44537</v>
      </c>
      <c r="N6" s="3">
        <v>180</v>
      </c>
      <c r="O6" s="6">
        <f t="shared" si="0"/>
        <v>175</v>
      </c>
      <c r="P6" s="3">
        <f t="shared" si="1"/>
        <v>31500</v>
      </c>
      <c r="Q6" s="3">
        <v>1178.54</v>
      </c>
      <c r="R6" s="3">
        <v>83</v>
      </c>
      <c r="S6" s="6">
        <f t="shared" si="2"/>
        <v>97818.819999999992</v>
      </c>
      <c r="T6" s="3" t="s">
        <v>298</v>
      </c>
      <c r="U6" s="3">
        <v>99.9</v>
      </c>
      <c r="V6" s="3">
        <f t="shared" si="3"/>
        <v>117736.14600000001</v>
      </c>
      <c r="W6" s="3" t="s">
        <v>100</v>
      </c>
      <c r="X6" s="6">
        <v>1089.3923019177016</v>
      </c>
      <c r="Y6" s="3">
        <v>80</v>
      </c>
      <c r="Z6" s="3">
        <v>1.6</v>
      </c>
      <c r="AA6" s="3">
        <v>0</v>
      </c>
      <c r="AB6" s="3">
        <v>0</v>
      </c>
      <c r="AC6" s="3">
        <v>81.599999999999994</v>
      </c>
      <c r="AD6" s="6">
        <f t="shared" si="4"/>
        <v>88894.411836484447</v>
      </c>
      <c r="AE6" s="3">
        <v>96168.863999999987</v>
      </c>
      <c r="AF6" s="3" t="s">
        <v>97</v>
      </c>
      <c r="AG6" s="3" t="s">
        <v>93</v>
      </c>
      <c r="AH6" s="3"/>
    </row>
    <row r="7" spans="1:34" ht="24.95" customHeight="1" x14ac:dyDescent="0.25">
      <c r="A7" s="2">
        <v>3</v>
      </c>
      <c r="B7" s="3" t="s">
        <v>98</v>
      </c>
      <c r="C7" s="2" t="s">
        <v>37</v>
      </c>
      <c r="D7" s="3" t="s">
        <v>101</v>
      </c>
      <c r="E7" s="7" t="s">
        <v>120</v>
      </c>
      <c r="F7" s="11" t="s">
        <v>257</v>
      </c>
      <c r="G7" s="6">
        <v>3.5</v>
      </c>
      <c r="H7" s="6">
        <v>2.81</v>
      </c>
      <c r="I7" s="21">
        <v>0</v>
      </c>
      <c r="J7" s="6">
        <f t="shared" si="5"/>
        <v>2.81</v>
      </c>
      <c r="K7" s="3">
        <v>17</v>
      </c>
      <c r="L7" s="14">
        <v>44364</v>
      </c>
      <c r="M7" s="5">
        <v>44537</v>
      </c>
      <c r="N7" s="3">
        <v>180</v>
      </c>
      <c r="O7" s="6">
        <f t="shared" si="0"/>
        <v>173</v>
      </c>
      <c r="P7" s="3">
        <f t="shared" si="1"/>
        <v>31140</v>
      </c>
      <c r="Q7" s="3">
        <v>1186.3399999999999</v>
      </c>
      <c r="R7" s="3">
        <v>80</v>
      </c>
      <c r="S7" s="6">
        <f t="shared" si="2"/>
        <v>94907.199999999997</v>
      </c>
      <c r="T7" s="3" t="s">
        <v>298</v>
      </c>
      <c r="U7" s="3">
        <v>99.9</v>
      </c>
      <c r="V7" s="3">
        <f t="shared" si="3"/>
        <v>118515.36599999999</v>
      </c>
      <c r="W7" s="3" t="s">
        <v>100</v>
      </c>
      <c r="X7" s="6">
        <v>1095.751342218276</v>
      </c>
      <c r="Y7" s="3">
        <v>80</v>
      </c>
      <c r="Z7" s="3">
        <v>1.6</v>
      </c>
      <c r="AA7" s="3">
        <v>0</v>
      </c>
      <c r="AB7" s="3">
        <v>0</v>
      </c>
      <c r="AC7" s="3">
        <v>81.599999999999994</v>
      </c>
      <c r="AD7" s="6">
        <f t="shared" si="4"/>
        <v>89413.309525011311</v>
      </c>
      <c r="AE7" s="3">
        <v>96805.343999999983</v>
      </c>
      <c r="AF7" s="3" t="s">
        <v>97</v>
      </c>
      <c r="AG7" s="3" t="s">
        <v>93</v>
      </c>
      <c r="AH7" s="3"/>
    </row>
    <row r="8" spans="1:34" ht="24.95" customHeight="1" x14ac:dyDescent="0.25">
      <c r="A8" s="2">
        <v>4</v>
      </c>
      <c r="B8" s="3" t="s">
        <v>98</v>
      </c>
      <c r="C8" s="2" t="s">
        <v>37</v>
      </c>
      <c r="D8" s="3" t="s">
        <v>101</v>
      </c>
      <c r="E8" s="7" t="s">
        <v>109</v>
      </c>
      <c r="F8" s="11" t="s">
        <v>259</v>
      </c>
      <c r="G8" s="6">
        <v>3.5</v>
      </c>
      <c r="H8" s="6">
        <v>2.5299999999999998</v>
      </c>
      <c r="I8" s="21">
        <v>0</v>
      </c>
      <c r="J8" s="6">
        <f t="shared" si="5"/>
        <v>2.5299999999999998</v>
      </c>
      <c r="K8" s="3">
        <v>17</v>
      </c>
      <c r="L8" s="14">
        <v>44365</v>
      </c>
      <c r="M8" s="5">
        <v>44537</v>
      </c>
      <c r="N8" s="3">
        <v>180</v>
      </c>
      <c r="O8" s="6">
        <f t="shared" si="0"/>
        <v>172</v>
      </c>
      <c r="P8" s="3">
        <f t="shared" si="1"/>
        <v>30960</v>
      </c>
      <c r="Q8" s="3">
        <v>1149.2</v>
      </c>
      <c r="R8" s="3">
        <v>82</v>
      </c>
      <c r="S8" s="6">
        <f t="shared" si="2"/>
        <v>94234.400000000009</v>
      </c>
      <c r="T8" s="3" t="s">
        <v>298</v>
      </c>
      <c r="U8" s="3">
        <v>99.9</v>
      </c>
      <c r="V8" s="3">
        <f t="shared" si="3"/>
        <v>114805.08000000002</v>
      </c>
      <c r="W8" s="3" t="s">
        <v>100</v>
      </c>
      <c r="X8" s="6">
        <v>1061.7007279432589</v>
      </c>
      <c r="Y8" s="3">
        <v>80</v>
      </c>
      <c r="Z8" s="3">
        <v>1.6</v>
      </c>
      <c r="AA8" s="3">
        <v>0</v>
      </c>
      <c r="AB8" s="3">
        <v>0</v>
      </c>
      <c r="AC8" s="3">
        <v>81.599999999999994</v>
      </c>
      <c r="AD8" s="6">
        <f t="shared" si="4"/>
        <v>86634.779400169922</v>
      </c>
      <c r="AE8" s="3">
        <v>93774.720000000001</v>
      </c>
      <c r="AF8" s="3" t="s">
        <v>97</v>
      </c>
      <c r="AG8" s="3" t="s">
        <v>93</v>
      </c>
      <c r="AH8" s="3"/>
    </row>
    <row r="9" spans="1:34" ht="24.95" customHeight="1" x14ac:dyDescent="0.25">
      <c r="A9" s="2">
        <v>5</v>
      </c>
      <c r="B9" s="3" t="s">
        <v>98</v>
      </c>
      <c r="C9" s="2" t="s">
        <v>37</v>
      </c>
      <c r="D9" s="3" t="s">
        <v>101</v>
      </c>
      <c r="E9" s="7" t="s">
        <v>130</v>
      </c>
      <c r="F9" s="11" t="s">
        <v>268</v>
      </c>
      <c r="G9" s="6">
        <v>2</v>
      </c>
      <c r="H9" s="6">
        <v>2</v>
      </c>
      <c r="I9" s="21">
        <v>0</v>
      </c>
      <c r="J9" s="6">
        <f t="shared" si="5"/>
        <v>2</v>
      </c>
      <c r="K9" s="3">
        <v>13</v>
      </c>
      <c r="L9" s="14">
        <v>44369</v>
      </c>
      <c r="M9" s="5">
        <v>44550</v>
      </c>
      <c r="N9" s="3">
        <v>180</v>
      </c>
      <c r="O9" s="6">
        <f t="shared" si="0"/>
        <v>181</v>
      </c>
      <c r="P9" s="3">
        <f t="shared" si="1"/>
        <v>32580</v>
      </c>
      <c r="Q9" s="3">
        <v>883.82</v>
      </c>
      <c r="R9" s="3">
        <v>85</v>
      </c>
      <c r="S9" s="6">
        <f t="shared" si="2"/>
        <v>75124.7</v>
      </c>
      <c r="T9" s="3" t="s">
        <v>298</v>
      </c>
      <c r="U9" s="3">
        <v>99.9</v>
      </c>
      <c r="V9" s="3">
        <f t="shared" si="3"/>
        <v>88293.618000000017</v>
      </c>
      <c r="W9" s="3" t="s">
        <v>100</v>
      </c>
      <c r="X9" s="6">
        <v>830.79079999999999</v>
      </c>
      <c r="Y9" s="3">
        <v>80</v>
      </c>
      <c r="Z9" s="3">
        <v>3.2</v>
      </c>
      <c r="AA9" s="3">
        <v>2</v>
      </c>
      <c r="AB9" s="3">
        <v>0</v>
      </c>
      <c r="AC9" s="3">
        <v>85.2</v>
      </c>
      <c r="AD9" s="6">
        <f t="shared" si="4"/>
        <v>70783.37616</v>
      </c>
      <c r="AE9" s="3">
        <v>75301.464000000007</v>
      </c>
      <c r="AF9" s="3" t="s">
        <v>97</v>
      </c>
      <c r="AG9" s="3" t="s">
        <v>93</v>
      </c>
      <c r="AH9" s="3"/>
    </row>
    <row r="10" spans="1:34" ht="24.95" customHeight="1" x14ac:dyDescent="0.25">
      <c r="A10" s="2">
        <v>6</v>
      </c>
      <c r="B10" s="3" t="s">
        <v>98</v>
      </c>
      <c r="C10" s="2" t="s">
        <v>37</v>
      </c>
      <c r="D10" s="3" t="s">
        <v>101</v>
      </c>
      <c r="E10" s="7" t="s">
        <v>65</v>
      </c>
      <c r="F10" s="11" t="s">
        <v>274</v>
      </c>
      <c r="G10" s="6">
        <v>9.5</v>
      </c>
      <c r="H10" s="6">
        <v>2.98</v>
      </c>
      <c r="I10" s="21">
        <v>0</v>
      </c>
      <c r="J10" s="6">
        <f t="shared" si="5"/>
        <v>2.98</v>
      </c>
      <c r="K10" s="3">
        <v>30</v>
      </c>
      <c r="L10" s="14">
        <v>44377</v>
      </c>
      <c r="M10" s="5">
        <v>44550</v>
      </c>
      <c r="N10" s="3">
        <v>180</v>
      </c>
      <c r="O10" s="6">
        <f t="shared" si="0"/>
        <v>173</v>
      </c>
      <c r="P10" s="3">
        <f t="shared" si="1"/>
        <v>31140</v>
      </c>
      <c r="Q10" s="3">
        <v>2111.6</v>
      </c>
      <c r="R10" s="3">
        <v>90</v>
      </c>
      <c r="S10" s="6">
        <f t="shared" si="2"/>
        <v>190044</v>
      </c>
      <c r="T10" s="3" t="s">
        <v>298</v>
      </c>
      <c r="U10" s="3">
        <v>99.9</v>
      </c>
      <c r="V10" s="3">
        <f t="shared" si="3"/>
        <v>210948.84</v>
      </c>
      <c r="W10" s="3" t="s">
        <v>100</v>
      </c>
      <c r="X10" s="6">
        <v>1984.904</v>
      </c>
      <c r="Y10" s="3">
        <v>80</v>
      </c>
      <c r="Z10" s="3">
        <v>3.2</v>
      </c>
      <c r="AA10" s="3">
        <v>2</v>
      </c>
      <c r="AB10" s="3">
        <v>0</v>
      </c>
      <c r="AC10" s="3">
        <v>85.2</v>
      </c>
      <c r="AD10" s="6">
        <f t="shared" si="4"/>
        <v>169113.82080000002</v>
      </c>
      <c r="AE10" s="3">
        <v>179908.32</v>
      </c>
      <c r="AF10" s="3" t="s">
        <v>97</v>
      </c>
      <c r="AG10" s="3" t="s">
        <v>93</v>
      </c>
      <c r="AH10" s="3"/>
    </row>
    <row r="11" spans="1:34" ht="24.95" customHeight="1" x14ac:dyDescent="0.25">
      <c r="A11" s="2">
        <v>7</v>
      </c>
      <c r="B11" s="3" t="s">
        <v>98</v>
      </c>
      <c r="C11" s="2" t="s">
        <v>37</v>
      </c>
      <c r="D11" s="3" t="s">
        <v>101</v>
      </c>
      <c r="E11" s="7" t="s">
        <v>66</v>
      </c>
      <c r="F11" s="11" t="s">
        <v>279</v>
      </c>
      <c r="G11" s="6">
        <v>8</v>
      </c>
      <c r="H11" s="6">
        <v>2.64</v>
      </c>
      <c r="I11" s="21">
        <v>0</v>
      </c>
      <c r="J11" s="6">
        <f t="shared" si="5"/>
        <v>2.64</v>
      </c>
      <c r="K11" s="3">
        <v>29</v>
      </c>
      <c r="L11" s="14">
        <v>44377</v>
      </c>
      <c r="M11" s="5">
        <v>44539</v>
      </c>
      <c r="N11" s="3">
        <v>180</v>
      </c>
      <c r="O11" s="6">
        <f t="shared" si="0"/>
        <v>162</v>
      </c>
      <c r="P11" s="3">
        <f t="shared" si="1"/>
        <v>29160</v>
      </c>
      <c r="Q11" s="3">
        <v>1987.4</v>
      </c>
      <c r="R11" s="3">
        <v>96</v>
      </c>
      <c r="S11" s="6">
        <f t="shared" si="2"/>
        <v>190790.40000000002</v>
      </c>
      <c r="T11" s="3" t="s">
        <v>298</v>
      </c>
      <c r="U11" s="3">
        <v>99.9</v>
      </c>
      <c r="V11" s="3">
        <f t="shared" si="3"/>
        <v>198541.26</v>
      </c>
      <c r="W11" s="3" t="s">
        <v>100</v>
      </c>
      <c r="X11" s="6">
        <v>1688.8379620013457</v>
      </c>
      <c r="Y11" s="3">
        <v>80</v>
      </c>
      <c r="Z11" s="3">
        <v>0</v>
      </c>
      <c r="AA11" s="3">
        <v>2</v>
      </c>
      <c r="AB11" s="3">
        <v>0</v>
      </c>
      <c r="AC11" s="3">
        <v>82</v>
      </c>
      <c r="AD11" s="6">
        <f t="shared" si="4"/>
        <v>138484.71288411034</v>
      </c>
      <c r="AE11" s="3">
        <v>162966.80000000002</v>
      </c>
      <c r="AF11" s="3" t="s">
        <v>97</v>
      </c>
      <c r="AG11" s="3" t="s">
        <v>93</v>
      </c>
      <c r="AH11" s="3"/>
    </row>
    <row r="12" spans="1:34" ht="24.95" customHeight="1" x14ac:dyDescent="0.25">
      <c r="A12" s="2">
        <v>8</v>
      </c>
      <c r="B12" s="3" t="s">
        <v>98</v>
      </c>
      <c r="C12" s="2" t="s">
        <v>37</v>
      </c>
      <c r="D12" s="3" t="s">
        <v>101</v>
      </c>
      <c r="E12" s="7" t="s">
        <v>67</v>
      </c>
      <c r="F12" s="11" t="s">
        <v>280</v>
      </c>
      <c r="G12" s="6">
        <v>7</v>
      </c>
      <c r="H12" s="6">
        <v>6.37</v>
      </c>
      <c r="I12" s="21">
        <v>0</v>
      </c>
      <c r="J12" s="6">
        <f t="shared" si="5"/>
        <v>6.37</v>
      </c>
      <c r="K12" s="3">
        <v>38</v>
      </c>
      <c r="L12" s="14">
        <v>44377</v>
      </c>
      <c r="M12" s="5">
        <v>44550</v>
      </c>
      <c r="N12" s="3">
        <v>180</v>
      </c>
      <c r="O12" s="6">
        <f t="shared" si="0"/>
        <v>173</v>
      </c>
      <c r="P12" s="3">
        <f t="shared" si="1"/>
        <v>31140</v>
      </c>
      <c r="Q12" s="3">
        <v>2655.56</v>
      </c>
      <c r="R12" s="3">
        <v>96</v>
      </c>
      <c r="S12" s="6">
        <f t="shared" si="2"/>
        <v>254933.76000000001</v>
      </c>
      <c r="T12" s="3" t="s">
        <v>298</v>
      </c>
      <c r="U12" s="3">
        <v>99.9</v>
      </c>
      <c r="V12" s="3">
        <f t="shared" si="3"/>
        <v>265290.44400000002</v>
      </c>
      <c r="W12" s="3" t="s">
        <v>100</v>
      </c>
      <c r="X12" s="6">
        <v>2496.2264</v>
      </c>
      <c r="Y12" s="3">
        <v>80</v>
      </c>
      <c r="Z12" s="3">
        <v>3.2</v>
      </c>
      <c r="AA12" s="3">
        <v>2</v>
      </c>
      <c r="AB12" s="3">
        <v>0</v>
      </c>
      <c r="AC12" s="3">
        <v>85.2</v>
      </c>
      <c r="AD12" s="6">
        <f t="shared" si="4"/>
        <v>212678.48928000001</v>
      </c>
      <c r="AE12" s="3">
        <v>226253.712</v>
      </c>
      <c r="AF12" s="3" t="s">
        <v>97</v>
      </c>
      <c r="AG12" s="3" t="s">
        <v>93</v>
      </c>
      <c r="AH12" s="3"/>
    </row>
    <row r="13" spans="1:34" ht="24.95" customHeight="1" x14ac:dyDescent="0.25">
      <c r="A13" s="2">
        <v>9</v>
      </c>
      <c r="B13" s="3" t="s">
        <v>98</v>
      </c>
      <c r="C13" s="2" t="s">
        <v>37</v>
      </c>
      <c r="D13" s="3" t="s">
        <v>101</v>
      </c>
      <c r="E13" s="7" t="s">
        <v>124</v>
      </c>
      <c r="F13" s="11" t="s">
        <v>286</v>
      </c>
      <c r="G13" s="6">
        <v>3.5</v>
      </c>
      <c r="H13" s="6">
        <v>3.42</v>
      </c>
      <c r="I13" s="21">
        <v>0</v>
      </c>
      <c r="J13" s="6">
        <f t="shared" si="5"/>
        <v>3.42</v>
      </c>
      <c r="K13" s="3">
        <v>18</v>
      </c>
      <c r="L13" s="14">
        <v>44377</v>
      </c>
      <c r="M13" s="5">
        <v>44539</v>
      </c>
      <c r="N13" s="3">
        <v>180</v>
      </c>
      <c r="O13" s="6">
        <f t="shared" si="0"/>
        <v>162</v>
      </c>
      <c r="P13" s="3">
        <f t="shared" si="1"/>
        <v>29160</v>
      </c>
      <c r="Q13" s="3">
        <v>1253.95</v>
      </c>
      <c r="R13" s="3">
        <v>81</v>
      </c>
      <c r="S13" s="6">
        <f t="shared" si="2"/>
        <v>101569.95</v>
      </c>
      <c r="T13" s="3" t="s">
        <v>298</v>
      </c>
      <c r="U13" s="3">
        <v>99.9</v>
      </c>
      <c r="V13" s="3">
        <f t="shared" si="3"/>
        <v>125269.60500000001</v>
      </c>
      <c r="W13" s="3" t="s">
        <v>100</v>
      </c>
      <c r="X13" s="6">
        <v>1157.2097520997283</v>
      </c>
      <c r="Y13" s="3">
        <v>80</v>
      </c>
      <c r="Z13" s="3">
        <v>1.6</v>
      </c>
      <c r="AA13" s="3">
        <v>0</v>
      </c>
      <c r="AB13" s="3">
        <v>0</v>
      </c>
      <c r="AC13" s="3">
        <v>81.599999999999994</v>
      </c>
      <c r="AD13" s="6">
        <f t="shared" si="4"/>
        <v>94428.315771337831</v>
      </c>
      <c r="AE13" s="3">
        <v>102322.31999999999</v>
      </c>
      <c r="AF13" s="3" t="s">
        <v>97</v>
      </c>
      <c r="AG13" s="3" t="s">
        <v>93</v>
      </c>
      <c r="AH13" s="3"/>
    </row>
    <row r="14" spans="1:34" ht="24.95" customHeight="1" x14ac:dyDescent="0.25">
      <c r="A14" s="2">
        <v>10</v>
      </c>
      <c r="B14" s="3" t="s">
        <v>98</v>
      </c>
      <c r="C14" s="2" t="s">
        <v>37</v>
      </c>
      <c r="D14" s="3" t="s">
        <v>101</v>
      </c>
      <c r="E14" s="7" t="s">
        <v>70</v>
      </c>
      <c r="F14" s="11" t="s">
        <v>287</v>
      </c>
      <c r="G14" s="6">
        <v>9.5</v>
      </c>
      <c r="H14" s="6">
        <v>4.25</v>
      </c>
      <c r="I14" s="21">
        <v>0</v>
      </c>
      <c r="J14" s="6">
        <f t="shared" si="5"/>
        <v>4.25</v>
      </c>
      <c r="K14" s="3">
        <v>31</v>
      </c>
      <c r="L14" s="14">
        <v>44377</v>
      </c>
      <c r="M14" s="5">
        <v>44550</v>
      </c>
      <c r="N14" s="3">
        <v>180</v>
      </c>
      <c r="O14" s="6">
        <f t="shared" si="0"/>
        <v>173</v>
      </c>
      <c r="P14" s="3">
        <f t="shared" si="1"/>
        <v>31140</v>
      </c>
      <c r="Q14" s="3">
        <v>2137.3000000000002</v>
      </c>
      <c r="R14" s="3">
        <v>92</v>
      </c>
      <c r="S14" s="6">
        <f t="shared" si="2"/>
        <v>196631.6</v>
      </c>
      <c r="T14" s="3" t="s">
        <v>298</v>
      </c>
      <c r="U14" s="3">
        <v>99.9</v>
      </c>
      <c r="V14" s="3">
        <f t="shared" si="3"/>
        <v>213516.27000000002</v>
      </c>
      <c r="W14" s="3" t="s">
        <v>100</v>
      </c>
      <c r="X14" s="6">
        <v>2009.0620000000001</v>
      </c>
      <c r="Y14" s="3">
        <v>80</v>
      </c>
      <c r="Z14" s="3">
        <v>3.2</v>
      </c>
      <c r="AA14" s="3">
        <v>2</v>
      </c>
      <c r="AB14" s="3">
        <v>0</v>
      </c>
      <c r="AC14" s="3">
        <v>85.2</v>
      </c>
      <c r="AD14" s="6">
        <f t="shared" si="4"/>
        <v>171172.08240000001</v>
      </c>
      <c r="AE14" s="3">
        <v>182097.96000000002</v>
      </c>
      <c r="AF14" s="3" t="s">
        <v>97</v>
      </c>
      <c r="AG14" s="3" t="s">
        <v>93</v>
      </c>
      <c r="AH14" s="3"/>
    </row>
    <row r="15" spans="1:34" ht="24.95" customHeight="1" x14ac:dyDescent="0.25">
      <c r="A15" s="2">
        <v>11</v>
      </c>
      <c r="B15" s="3" t="s">
        <v>98</v>
      </c>
      <c r="C15" s="2" t="s">
        <v>37</v>
      </c>
      <c r="D15" s="3" t="s">
        <v>101</v>
      </c>
      <c r="E15" s="7" t="s">
        <v>123</v>
      </c>
      <c r="F15" s="11" t="s">
        <v>291</v>
      </c>
      <c r="G15" s="6">
        <v>4</v>
      </c>
      <c r="H15" s="6">
        <v>2.42</v>
      </c>
      <c r="I15" s="21">
        <v>0</v>
      </c>
      <c r="J15" s="6">
        <f t="shared" si="5"/>
        <v>2.42</v>
      </c>
      <c r="K15" s="3">
        <v>23</v>
      </c>
      <c r="L15" s="14">
        <v>44377</v>
      </c>
      <c r="M15" s="5">
        <v>44539</v>
      </c>
      <c r="N15" s="3">
        <v>180</v>
      </c>
      <c r="O15" s="6">
        <f t="shared" si="0"/>
        <v>162</v>
      </c>
      <c r="P15" s="3">
        <f t="shared" si="1"/>
        <v>29160</v>
      </c>
      <c r="Q15" s="3">
        <v>1579.14</v>
      </c>
      <c r="R15" s="3">
        <v>94</v>
      </c>
      <c r="S15" s="6">
        <f t="shared" si="2"/>
        <v>148439.16</v>
      </c>
      <c r="T15" s="3" t="s">
        <v>298</v>
      </c>
      <c r="U15" s="3">
        <v>99.9</v>
      </c>
      <c r="V15" s="3">
        <f t="shared" si="3"/>
        <v>157756.08600000001</v>
      </c>
      <c r="W15" s="3" t="s">
        <v>100</v>
      </c>
      <c r="X15" s="6">
        <v>1348.0090481567252</v>
      </c>
      <c r="Y15" s="3">
        <v>80</v>
      </c>
      <c r="Z15" s="3">
        <v>0</v>
      </c>
      <c r="AA15" s="3">
        <v>2</v>
      </c>
      <c r="AB15" s="3">
        <v>0</v>
      </c>
      <c r="AC15" s="3">
        <v>82</v>
      </c>
      <c r="AD15" s="6">
        <f t="shared" si="4"/>
        <v>110536.74194885146</v>
      </c>
      <c r="AE15" s="3">
        <v>129489.48000000001</v>
      </c>
      <c r="AF15" s="3" t="s">
        <v>97</v>
      </c>
      <c r="AG15" s="3" t="s">
        <v>93</v>
      </c>
      <c r="AH15" s="3"/>
    </row>
    <row r="16" spans="1:34" ht="24.95" customHeight="1" x14ac:dyDescent="0.25">
      <c r="A16" s="2">
        <v>12</v>
      </c>
      <c r="B16" s="3" t="s">
        <v>98</v>
      </c>
      <c r="C16" s="2" t="s">
        <v>37</v>
      </c>
      <c r="D16" s="3" t="s">
        <v>101</v>
      </c>
      <c r="E16" s="7" t="s">
        <v>131</v>
      </c>
      <c r="F16" s="11" t="s">
        <v>249</v>
      </c>
      <c r="G16" s="6">
        <v>1.5</v>
      </c>
      <c r="H16" s="6">
        <v>1.0960000000000001</v>
      </c>
      <c r="I16" s="21">
        <v>0</v>
      </c>
      <c r="J16" s="6">
        <f t="shared" si="5"/>
        <v>1.0960000000000001</v>
      </c>
      <c r="K16" s="3">
        <v>5</v>
      </c>
      <c r="L16" s="14">
        <v>44365</v>
      </c>
      <c r="M16" s="5">
        <v>44537</v>
      </c>
      <c r="N16" s="3">
        <v>180</v>
      </c>
      <c r="O16" s="6">
        <f t="shared" si="0"/>
        <v>172</v>
      </c>
      <c r="P16" s="3">
        <f t="shared" si="1"/>
        <v>30960</v>
      </c>
      <c r="Q16" s="3">
        <v>310.86</v>
      </c>
      <c r="R16" s="3">
        <v>90</v>
      </c>
      <c r="S16" s="6">
        <f t="shared" si="2"/>
        <v>27977.4</v>
      </c>
      <c r="T16" s="3" t="s">
        <v>298</v>
      </c>
      <c r="U16" s="3">
        <v>99.9</v>
      </c>
      <c r="V16" s="3">
        <f t="shared" si="3"/>
        <v>31054.914000000004</v>
      </c>
      <c r="W16" s="3" t="s">
        <v>100</v>
      </c>
      <c r="X16" s="6">
        <v>272.36696697957171</v>
      </c>
      <c r="Y16" s="3">
        <v>80</v>
      </c>
      <c r="Z16" s="3">
        <v>0</v>
      </c>
      <c r="AA16" s="3">
        <v>2</v>
      </c>
      <c r="AB16" s="3">
        <v>0</v>
      </c>
      <c r="AC16" s="3">
        <v>82</v>
      </c>
      <c r="AD16" s="6">
        <f t="shared" si="4"/>
        <v>22334.09129232488</v>
      </c>
      <c r="AE16" s="3">
        <v>25490.52</v>
      </c>
      <c r="AF16" s="3" t="s">
        <v>97</v>
      </c>
      <c r="AG16" s="3" t="s">
        <v>93</v>
      </c>
      <c r="AH16" s="3"/>
    </row>
    <row r="17" spans="1:34" ht="24.95" customHeight="1" x14ac:dyDescent="0.25">
      <c r="A17" s="2">
        <v>13</v>
      </c>
      <c r="B17" s="3" t="s">
        <v>98</v>
      </c>
      <c r="C17" s="2" t="s">
        <v>37</v>
      </c>
      <c r="D17" s="3" t="s">
        <v>101</v>
      </c>
      <c r="E17" s="7" t="s">
        <v>114</v>
      </c>
      <c r="F17" s="11" t="s">
        <v>251</v>
      </c>
      <c r="G17" s="6">
        <v>3.5</v>
      </c>
      <c r="H17" s="6">
        <v>2.87</v>
      </c>
      <c r="I17" s="21">
        <v>0</v>
      </c>
      <c r="J17" s="6">
        <f t="shared" si="5"/>
        <v>2.87</v>
      </c>
      <c r="K17" s="3">
        <v>19</v>
      </c>
      <c r="L17" s="14">
        <v>44362</v>
      </c>
      <c r="M17" s="5">
        <v>44537</v>
      </c>
      <c r="N17" s="3">
        <v>180</v>
      </c>
      <c r="O17" s="6">
        <f t="shared" si="0"/>
        <v>175</v>
      </c>
      <c r="P17" s="3">
        <f t="shared" si="1"/>
        <v>31500</v>
      </c>
      <c r="Q17" s="3">
        <v>1338.36</v>
      </c>
      <c r="R17" s="3">
        <v>82</v>
      </c>
      <c r="S17" s="6">
        <f t="shared" si="2"/>
        <v>109745.51999999999</v>
      </c>
      <c r="T17" s="3" t="s">
        <v>298</v>
      </c>
      <c r="U17" s="3">
        <v>99.9</v>
      </c>
      <c r="V17" s="3">
        <f t="shared" si="3"/>
        <v>133702.16399999999</v>
      </c>
      <c r="W17" s="3" t="s">
        <v>100</v>
      </c>
      <c r="X17" s="6">
        <v>1241.7838526531716</v>
      </c>
      <c r="Y17" s="3">
        <v>80</v>
      </c>
      <c r="Z17" s="3">
        <v>2.4</v>
      </c>
      <c r="AA17" s="3">
        <v>0</v>
      </c>
      <c r="AB17" s="3">
        <v>0</v>
      </c>
      <c r="AC17" s="3">
        <v>82.4</v>
      </c>
      <c r="AD17" s="6">
        <f t="shared" si="4"/>
        <v>102322.98945862135</v>
      </c>
      <c r="AE17" s="3">
        <v>110280.864</v>
      </c>
      <c r="AF17" s="3" t="s">
        <v>97</v>
      </c>
      <c r="AG17" s="3" t="s">
        <v>93</v>
      </c>
      <c r="AH17" s="3"/>
    </row>
    <row r="18" spans="1:34" ht="24.95" customHeight="1" x14ac:dyDescent="0.25">
      <c r="A18" s="2">
        <v>14</v>
      </c>
      <c r="B18" s="3" t="s">
        <v>98</v>
      </c>
      <c r="C18" s="2" t="s">
        <v>37</v>
      </c>
      <c r="D18" s="3" t="s">
        <v>101</v>
      </c>
      <c r="E18" s="7" t="s">
        <v>40</v>
      </c>
      <c r="F18" s="11" t="s">
        <v>252</v>
      </c>
      <c r="G18" s="6">
        <v>3.5</v>
      </c>
      <c r="H18" s="6">
        <v>2.63</v>
      </c>
      <c r="I18" s="21">
        <v>0</v>
      </c>
      <c r="J18" s="6">
        <f t="shared" si="5"/>
        <v>2.63</v>
      </c>
      <c r="K18" s="3">
        <v>17</v>
      </c>
      <c r="L18" s="14">
        <v>44362</v>
      </c>
      <c r="M18" s="5">
        <v>44537</v>
      </c>
      <c r="N18" s="3">
        <v>180</v>
      </c>
      <c r="O18" s="6">
        <f t="shared" si="0"/>
        <v>175</v>
      </c>
      <c r="P18" s="3">
        <f t="shared" si="1"/>
        <v>31500</v>
      </c>
      <c r="Q18" s="3">
        <v>1137.0899999999999</v>
      </c>
      <c r="R18" s="3">
        <v>83</v>
      </c>
      <c r="S18" s="6">
        <f t="shared" si="2"/>
        <v>94378.469999999987</v>
      </c>
      <c r="T18" s="3" t="s">
        <v>298</v>
      </c>
      <c r="U18" s="3">
        <v>99.9</v>
      </c>
      <c r="V18" s="3">
        <f t="shared" si="3"/>
        <v>113595.291</v>
      </c>
      <c r="W18" s="3" t="s">
        <v>100</v>
      </c>
      <c r="X18" s="6">
        <v>1027.5473757921541</v>
      </c>
      <c r="Y18" s="3">
        <v>80</v>
      </c>
      <c r="Z18" s="3">
        <v>0</v>
      </c>
      <c r="AA18" s="3">
        <v>0</v>
      </c>
      <c r="AB18" s="3">
        <v>0</v>
      </c>
      <c r="AC18" s="3">
        <v>80</v>
      </c>
      <c r="AD18" s="6">
        <f t="shared" si="4"/>
        <v>82203.790063372318</v>
      </c>
      <c r="AE18" s="3">
        <v>90967.2</v>
      </c>
      <c r="AF18" s="3" t="s">
        <v>97</v>
      </c>
      <c r="AG18" s="3" t="s">
        <v>93</v>
      </c>
      <c r="AH18" s="3"/>
    </row>
    <row r="19" spans="1:34" ht="24.95" customHeight="1" x14ac:dyDescent="0.25">
      <c r="A19" s="2">
        <v>15</v>
      </c>
      <c r="B19" s="3" t="s">
        <v>98</v>
      </c>
      <c r="C19" s="2" t="s">
        <v>37</v>
      </c>
      <c r="D19" s="3" t="s">
        <v>101</v>
      </c>
      <c r="E19" s="7" t="s">
        <v>117</v>
      </c>
      <c r="F19" s="11" t="s">
        <v>253</v>
      </c>
      <c r="G19" s="6">
        <v>2</v>
      </c>
      <c r="H19" s="6">
        <v>1.65</v>
      </c>
      <c r="I19" s="21">
        <v>0</v>
      </c>
      <c r="J19" s="6">
        <f t="shared" si="5"/>
        <v>1.65</v>
      </c>
      <c r="K19" s="3">
        <v>12</v>
      </c>
      <c r="L19" s="14">
        <v>44365</v>
      </c>
      <c r="M19" s="5">
        <v>44537</v>
      </c>
      <c r="N19" s="3">
        <v>180</v>
      </c>
      <c r="O19" s="6">
        <f t="shared" si="0"/>
        <v>172</v>
      </c>
      <c r="P19" s="3">
        <f t="shared" si="1"/>
        <v>30960</v>
      </c>
      <c r="Q19" s="3">
        <v>801.74</v>
      </c>
      <c r="R19" s="3">
        <v>87</v>
      </c>
      <c r="S19" s="6">
        <f t="shared" si="2"/>
        <v>69751.38</v>
      </c>
      <c r="T19" s="3" t="s">
        <v>298</v>
      </c>
      <c r="U19" s="3">
        <v>99.9</v>
      </c>
      <c r="V19" s="3">
        <f t="shared" si="3"/>
        <v>80093.826000000001</v>
      </c>
      <c r="W19" s="3" t="s">
        <v>100</v>
      </c>
      <c r="X19" s="6">
        <v>699.92516032909441</v>
      </c>
      <c r="Y19" s="3">
        <v>80</v>
      </c>
      <c r="Z19" s="3">
        <v>0</v>
      </c>
      <c r="AA19" s="3">
        <v>2</v>
      </c>
      <c r="AB19" s="3">
        <v>0</v>
      </c>
      <c r="AC19" s="3">
        <v>82</v>
      </c>
      <c r="AD19" s="6">
        <f t="shared" si="4"/>
        <v>57393.863146985743</v>
      </c>
      <c r="AE19" s="3">
        <v>65742.680000000008</v>
      </c>
      <c r="AF19" s="3" t="s">
        <v>97</v>
      </c>
      <c r="AG19" s="3" t="s">
        <v>93</v>
      </c>
      <c r="AH19" s="3"/>
    </row>
    <row r="20" spans="1:34" ht="24.95" customHeight="1" x14ac:dyDescent="0.25">
      <c r="A20" s="2">
        <v>16</v>
      </c>
      <c r="B20" s="3" t="s">
        <v>98</v>
      </c>
      <c r="C20" s="2" t="s">
        <v>37</v>
      </c>
      <c r="D20" s="3" t="s">
        <v>101</v>
      </c>
      <c r="E20" s="7" t="s">
        <v>108</v>
      </c>
      <c r="F20" s="11" t="s">
        <v>254</v>
      </c>
      <c r="G20" s="6">
        <v>7</v>
      </c>
      <c r="H20" s="6">
        <v>4.54</v>
      </c>
      <c r="I20" s="21">
        <v>0</v>
      </c>
      <c r="J20" s="6">
        <f t="shared" si="5"/>
        <v>4.54</v>
      </c>
      <c r="K20" s="3">
        <v>21</v>
      </c>
      <c r="L20" s="14">
        <v>44365</v>
      </c>
      <c r="M20" s="5">
        <v>44537</v>
      </c>
      <c r="N20" s="3">
        <v>180</v>
      </c>
      <c r="O20" s="6">
        <f t="shared" si="0"/>
        <v>172</v>
      </c>
      <c r="P20" s="3">
        <f t="shared" si="1"/>
        <v>30960</v>
      </c>
      <c r="Q20" s="3">
        <v>1415.8</v>
      </c>
      <c r="R20" s="3">
        <v>86</v>
      </c>
      <c r="S20" s="6">
        <f t="shared" si="2"/>
        <v>121758.8</v>
      </c>
      <c r="T20" s="3" t="s">
        <v>298</v>
      </c>
      <c r="U20" s="3">
        <v>99.9</v>
      </c>
      <c r="V20" s="3">
        <f t="shared" si="3"/>
        <v>141438.42000000001</v>
      </c>
      <c r="W20" s="3" t="s">
        <v>100</v>
      </c>
      <c r="X20" s="6">
        <v>1312.2834733880686</v>
      </c>
      <c r="Y20" s="3">
        <v>80</v>
      </c>
      <c r="Z20" s="3">
        <v>2.4</v>
      </c>
      <c r="AA20" s="3">
        <v>2</v>
      </c>
      <c r="AB20" s="3">
        <v>0</v>
      </c>
      <c r="AC20" s="3">
        <v>84.4</v>
      </c>
      <c r="AD20" s="6">
        <f t="shared" si="4"/>
        <v>110756.725153953</v>
      </c>
      <c r="AE20" s="3">
        <v>119493.52</v>
      </c>
      <c r="AF20" s="3" t="s">
        <v>97</v>
      </c>
      <c r="AG20" s="3" t="s">
        <v>93</v>
      </c>
      <c r="AH20" s="3"/>
    </row>
    <row r="21" spans="1:34" ht="24.95" customHeight="1" x14ac:dyDescent="0.25">
      <c r="A21" s="2">
        <v>17</v>
      </c>
      <c r="B21" s="3" t="s">
        <v>98</v>
      </c>
      <c r="C21" s="2" t="s">
        <v>37</v>
      </c>
      <c r="D21" s="3" t="s">
        <v>101</v>
      </c>
      <c r="E21" s="13" t="s">
        <v>82</v>
      </c>
      <c r="F21" s="11" t="s">
        <v>255</v>
      </c>
      <c r="G21" s="6">
        <v>2.5</v>
      </c>
      <c r="H21" s="6">
        <v>2.48</v>
      </c>
      <c r="I21" s="21">
        <v>0</v>
      </c>
      <c r="J21" s="6">
        <f t="shared" si="5"/>
        <v>2.48</v>
      </c>
      <c r="K21" s="3">
        <v>9</v>
      </c>
      <c r="L21" s="14">
        <v>44366</v>
      </c>
      <c r="M21" s="5">
        <v>44537</v>
      </c>
      <c r="N21" s="3">
        <v>180</v>
      </c>
      <c r="O21" s="6">
        <f t="shared" si="0"/>
        <v>171</v>
      </c>
      <c r="P21" s="3">
        <f t="shared" si="1"/>
        <v>30780</v>
      </c>
      <c r="Q21" s="3">
        <v>601.08000000000004</v>
      </c>
      <c r="R21" s="3">
        <v>82</v>
      </c>
      <c r="S21" s="6">
        <f t="shared" si="2"/>
        <v>49288.560000000005</v>
      </c>
      <c r="T21" s="3" t="s">
        <v>298</v>
      </c>
      <c r="U21" s="3">
        <v>99.9</v>
      </c>
      <c r="V21" s="3">
        <f t="shared" si="3"/>
        <v>60047.892000000007</v>
      </c>
      <c r="W21" s="3" t="s">
        <v>100</v>
      </c>
      <c r="X21" s="6">
        <v>557.68004749968077</v>
      </c>
      <c r="Y21" s="3">
        <v>80</v>
      </c>
      <c r="Z21" s="3">
        <v>2.4</v>
      </c>
      <c r="AA21" s="3">
        <v>0</v>
      </c>
      <c r="AB21" s="3">
        <v>0</v>
      </c>
      <c r="AC21" s="3">
        <v>82.4</v>
      </c>
      <c r="AD21" s="6">
        <f t="shared" si="4"/>
        <v>45952.8359139737</v>
      </c>
      <c r="AE21" s="3">
        <v>49528.992000000006</v>
      </c>
      <c r="AF21" s="3" t="s">
        <v>97</v>
      </c>
      <c r="AG21" s="3" t="s">
        <v>93</v>
      </c>
      <c r="AH21" s="3"/>
    </row>
    <row r="22" spans="1:34" ht="24.95" customHeight="1" x14ac:dyDescent="0.25">
      <c r="A22" s="2">
        <v>18</v>
      </c>
      <c r="B22" s="3" t="s">
        <v>98</v>
      </c>
      <c r="C22" s="2" t="s">
        <v>37</v>
      </c>
      <c r="D22" s="3" t="s">
        <v>101</v>
      </c>
      <c r="E22" s="7" t="s">
        <v>41</v>
      </c>
      <c r="F22" s="11" t="s">
        <v>256</v>
      </c>
      <c r="G22" s="6">
        <v>3.5</v>
      </c>
      <c r="H22" s="6">
        <v>5.75</v>
      </c>
      <c r="I22" s="21">
        <v>0</v>
      </c>
      <c r="J22" s="6">
        <f t="shared" si="5"/>
        <v>5.75</v>
      </c>
      <c r="K22" s="3">
        <v>16</v>
      </c>
      <c r="L22" s="14">
        <v>44365</v>
      </c>
      <c r="M22" s="5">
        <v>44537</v>
      </c>
      <c r="N22" s="3">
        <v>180</v>
      </c>
      <c r="O22" s="6">
        <f t="shared" si="0"/>
        <v>172</v>
      </c>
      <c r="P22" s="3">
        <f t="shared" si="1"/>
        <v>30960</v>
      </c>
      <c r="Q22" s="3">
        <v>1087.1099999999999</v>
      </c>
      <c r="R22" s="3">
        <v>87</v>
      </c>
      <c r="S22" s="6">
        <f t="shared" si="2"/>
        <v>94578.569999999992</v>
      </c>
      <c r="T22" s="3" t="s">
        <v>298</v>
      </c>
      <c r="U22" s="3">
        <v>99.9</v>
      </c>
      <c r="V22" s="3">
        <f t="shared" si="3"/>
        <v>108602.28899999999</v>
      </c>
      <c r="W22" s="3" t="s">
        <v>100</v>
      </c>
      <c r="X22" s="6">
        <v>952.66821966368775</v>
      </c>
      <c r="Y22" s="3">
        <v>80</v>
      </c>
      <c r="Z22" s="3">
        <v>0</v>
      </c>
      <c r="AA22" s="3">
        <v>2</v>
      </c>
      <c r="AB22" s="3">
        <v>0</v>
      </c>
      <c r="AC22" s="3">
        <v>82</v>
      </c>
      <c r="AD22" s="6">
        <f t="shared" si="4"/>
        <v>78118.794012422397</v>
      </c>
      <c r="AE22" s="3">
        <v>89143.01999999999</v>
      </c>
      <c r="AF22" s="3" t="s">
        <v>97</v>
      </c>
      <c r="AG22" s="3" t="s">
        <v>93</v>
      </c>
      <c r="AH22" s="3"/>
    </row>
    <row r="23" spans="1:34" ht="24.95" customHeight="1" x14ac:dyDescent="0.25">
      <c r="A23" s="2">
        <v>19</v>
      </c>
      <c r="B23" s="3" t="s">
        <v>98</v>
      </c>
      <c r="C23" s="2" t="s">
        <v>37</v>
      </c>
      <c r="D23" s="3" t="s">
        <v>101</v>
      </c>
      <c r="E23" s="7" t="s">
        <v>42</v>
      </c>
      <c r="F23" s="11" t="s">
        <v>258</v>
      </c>
      <c r="G23" s="6">
        <v>3.5</v>
      </c>
      <c r="H23" s="6">
        <v>2.84</v>
      </c>
      <c r="I23" s="21">
        <v>0</v>
      </c>
      <c r="J23" s="6">
        <f t="shared" si="5"/>
        <v>2.84</v>
      </c>
      <c r="K23" s="3">
        <v>15</v>
      </c>
      <c r="L23" s="14">
        <v>44366</v>
      </c>
      <c r="M23" s="5">
        <v>44537</v>
      </c>
      <c r="N23" s="3">
        <v>180</v>
      </c>
      <c r="O23" s="6">
        <f t="shared" si="0"/>
        <v>171</v>
      </c>
      <c r="P23" s="3">
        <f t="shared" si="1"/>
        <v>30780</v>
      </c>
      <c r="Q23" s="3">
        <v>1017.04</v>
      </c>
      <c r="R23" s="3">
        <v>93</v>
      </c>
      <c r="S23" s="6">
        <f t="shared" si="2"/>
        <v>94584.72</v>
      </c>
      <c r="T23" s="3" t="s">
        <v>298</v>
      </c>
      <c r="U23" s="3">
        <v>99.9</v>
      </c>
      <c r="V23" s="3">
        <f t="shared" si="3"/>
        <v>101602.296</v>
      </c>
      <c r="W23" s="3" t="s">
        <v>100</v>
      </c>
      <c r="X23" s="6">
        <v>943.93942044834762</v>
      </c>
      <c r="Y23" s="3">
        <v>80</v>
      </c>
      <c r="Z23" s="3">
        <v>2.4</v>
      </c>
      <c r="AA23" s="3">
        <v>2</v>
      </c>
      <c r="AB23" s="3">
        <v>0</v>
      </c>
      <c r="AC23" s="3">
        <v>84.4</v>
      </c>
      <c r="AD23" s="6">
        <f t="shared" si="4"/>
        <v>79668.487085840548</v>
      </c>
      <c r="AE23" s="3">
        <v>85838.176000000007</v>
      </c>
      <c r="AF23" s="3" t="s">
        <v>97</v>
      </c>
      <c r="AG23" s="3" t="s">
        <v>93</v>
      </c>
      <c r="AH23" s="3"/>
    </row>
    <row r="24" spans="1:34" ht="24.95" customHeight="1" x14ac:dyDescent="0.25">
      <c r="A24" s="2">
        <v>20</v>
      </c>
      <c r="B24" s="3" t="s">
        <v>98</v>
      </c>
      <c r="C24" s="2" t="s">
        <v>37</v>
      </c>
      <c r="D24" s="3" t="s">
        <v>101</v>
      </c>
      <c r="E24" s="7" t="s">
        <v>121</v>
      </c>
      <c r="F24" s="11" t="s">
        <v>260</v>
      </c>
      <c r="G24" s="6">
        <v>5.5</v>
      </c>
      <c r="H24" s="6">
        <v>2.87</v>
      </c>
      <c r="I24" s="21">
        <v>0</v>
      </c>
      <c r="J24" s="6">
        <f t="shared" si="5"/>
        <v>2.87</v>
      </c>
      <c r="K24" s="3">
        <v>16</v>
      </c>
      <c r="L24" s="14">
        <v>44366</v>
      </c>
      <c r="M24" s="5">
        <v>44537</v>
      </c>
      <c r="N24" s="3">
        <v>180</v>
      </c>
      <c r="O24" s="6">
        <f t="shared" si="0"/>
        <v>171</v>
      </c>
      <c r="P24" s="3">
        <f t="shared" si="1"/>
        <v>30780</v>
      </c>
      <c r="Q24" s="3">
        <v>1086.06</v>
      </c>
      <c r="R24" s="3">
        <v>88</v>
      </c>
      <c r="S24" s="6">
        <f t="shared" si="2"/>
        <v>95573.28</v>
      </c>
      <c r="T24" s="3" t="s">
        <v>298</v>
      </c>
      <c r="U24" s="3">
        <v>99.9</v>
      </c>
      <c r="V24" s="3">
        <f t="shared" si="3"/>
        <v>108497.394</v>
      </c>
      <c r="W24" s="3" t="s">
        <v>100</v>
      </c>
      <c r="X24" s="6">
        <v>949.66905637367279</v>
      </c>
      <c r="Y24" s="3">
        <v>80</v>
      </c>
      <c r="Z24" s="3">
        <v>0</v>
      </c>
      <c r="AA24" s="3">
        <v>2</v>
      </c>
      <c r="AB24" s="3">
        <v>0</v>
      </c>
      <c r="AC24" s="3">
        <v>82</v>
      </c>
      <c r="AD24" s="6">
        <f t="shared" si="4"/>
        <v>77872.862622641172</v>
      </c>
      <c r="AE24" s="3">
        <v>89056.92</v>
      </c>
      <c r="AF24" s="3" t="s">
        <v>97</v>
      </c>
      <c r="AG24" s="3" t="s">
        <v>93</v>
      </c>
      <c r="AH24" s="3"/>
    </row>
    <row r="25" spans="1:34" ht="24.95" customHeight="1" x14ac:dyDescent="0.25">
      <c r="A25" s="2">
        <v>21</v>
      </c>
      <c r="B25" s="3" t="s">
        <v>98</v>
      </c>
      <c r="C25" s="2" t="s">
        <v>37</v>
      </c>
      <c r="D25" s="3" t="s">
        <v>101</v>
      </c>
      <c r="E25" s="7" t="s">
        <v>129</v>
      </c>
      <c r="F25" s="11" t="s">
        <v>261</v>
      </c>
      <c r="G25" s="6">
        <v>5</v>
      </c>
      <c r="H25" s="6">
        <v>4.12</v>
      </c>
      <c r="I25" s="21">
        <v>0</v>
      </c>
      <c r="J25" s="6">
        <f t="shared" si="5"/>
        <v>4.12</v>
      </c>
      <c r="K25" s="3">
        <v>20</v>
      </c>
      <c r="L25" s="14">
        <v>44362</v>
      </c>
      <c r="M25" s="5">
        <v>44537</v>
      </c>
      <c r="N25" s="3">
        <v>180</v>
      </c>
      <c r="O25" s="6">
        <f t="shared" si="0"/>
        <v>175</v>
      </c>
      <c r="P25" s="3">
        <f t="shared" si="1"/>
        <v>31500</v>
      </c>
      <c r="Q25" s="3">
        <v>1371.49</v>
      </c>
      <c r="R25" s="3">
        <v>82</v>
      </c>
      <c r="S25" s="6">
        <f t="shared" si="2"/>
        <v>112462.18000000001</v>
      </c>
      <c r="T25" s="3" t="s">
        <v>298</v>
      </c>
      <c r="U25" s="3">
        <v>99.9</v>
      </c>
      <c r="V25" s="3">
        <f t="shared" si="3"/>
        <v>137011.851</v>
      </c>
      <c r="W25" s="3" t="s">
        <v>100</v>
      </c>
      <c r="X25" s="6">
        <v>1271.342080486434</v>
      </c>
      <c r="Y25" s="3">
        <v>80</v>
      </c>
      <c r="Z25" s="3">
        <v>2.4</v>
      </c>
      <c r="AA25" s="3">
        <v>0</v>
      </c>
      <c r="AB25" s="3">
        <v>0</v>
      </c>
      <c r="AC25" s="3">
        <v>82.4</v>
      </c>
      <c r="AD25" s="6">
        <f t="shared" si="4"/>
        <v>104758.58743208217</v>
      </c>
      <c r="AE25" s="3">
        <v>113010.77600000001</v>
      </c>
      <c r="AF25" s="3" t="s">
        <v>97</v>
      </c>
      <c r="AG25" s="3" t="s">
        <v>93</v>
      </c>
      <c r="AH25" s="3"/>
    </row>
    <row r="26" spans="1:34" ht="24.95" customHeight="1" x14ac:dyDescent="0.25">
      <c r="A26" s="2">
        <v>22</v>
      </c>
      <c r="B26" s="3" t="s">
        <v>98</v>
      </c>
      <c r="C26" s="2" t="s">
        <v>37</v>
      </c>
      <c r="D26" s="3" t="s">
        <v>101</v>
      </c>
      <c r="E26" s="7" t="s">
        <v>107</v>
      </c>
      <c r="F26" s="11" t="s">
        <v>262</v>
      </c>
      <c r="G26" s="6">
        <v>2</v>
      </c>
      <c r="H26" s="6">
        <v>1.83</v>
      </c>
      <c r="I26" s="21">
        <v>0</v>
      </c>
      <c r="J26" s="6">
        <f t="shared" si="5"/>
        <v>1.83</v>
      </c>
      <c r="K26" s="3">
        <v>12</v>
      </c>
      <c r="L26" s="14">
        <v>44365</v>
      </c>
      <c r="M26" s="5">
        <v>44537</v>
      </c>
      <c r="N26" s="3">
        <v>180</v>
      </c>
      <c r="O26" s="6">
        <f t="shared" si="0"/>
        <v>172</v>
      </c>
      <c r="P26" s="3">
        <f t="shared" si="1"/>
        <v>30960</v>
      </c>
      <c r="Q26" s="3">
        <v>789.37</v>
      </c>
      <c r="R26" s="3">
        <v>88</v>
      </c>
      <c r="S26" s="6">
        <f t="shared" si="2"/>
        <v>69464.56</v>
      </c>
      <c r="T26" s="3" t="s">
        <v>298</v>
      </c>
      <c r="U26" s="3">
        <v>99.9</v>
      </c>
      <c r="V26" s="3">
        <f t="shared" si="3"/>
        <v>78858.063000000009</v>
      </c>
      <c r="W26" s="3" t="s">
        <v>100</v>
      </c>
      <c r="X26" s="6">
        <v>690.71435481418155</v>
      </c>
      <c r="Y26" s="3">
        <v>80</v>
      </c>
      <c r="Z26" s="3">
        <v>0</v>
      </c>
      <c r="AA26" s="3">
        <v>2</v>
      </c>
      <c r="AB26" s="3">
        <v>0</v>
      </c>
      <c r="AC26" s="3">
        <v>82</v>
      </c>
      <c r="AD26" s="6">
        <f t="shared" si="4"/>
        <v>56638.577094762884</v>
      </c>
      <c r="AE26" s="3">
        <v>64728.340000000004</v>
      </c>
      <c r="AF26" s="3" t="s">
        <v>97</v>
      </c>
      <c r="AG26" s="3" t="s">
        <v>93</v>
      </c>
      <c r="AH26" s="3"/>
    </row>
    <row r="27" spans="1:34" ht="24.95" customHeight="1" x14ac:dyDescent="0.25">
      <c r="A27" s="2">
        <v>23</v>
      </c>
      <c r="B27" s="3" t="s">
        <v>98</v>
      </c>
      <c r="C27" s="2" t="s">
        <v>37</v>
      </c>
      <c r="D27" s="3" t="s">
        <v>101</v>
      </c>
      <c r="E27" s="7" t="s">
        <v>113</v>
      </c>
      <c r="F27" s="11" t="s">
        <v>263</v>
      </c>
      <c r="G27" s="6">
        <v>3</v>
      </c>
      <c r="H27" s="6">
        <v>1.83</v>
      </c>
      <c r="I27" s="21">
        <v>0</v>
      </c>
      <c r="J27" s="6">
        <f t="shared" si="5"/>
        <v>1.83</v>
      </c>
      <c r="K27" s="3">
        <v>9</v>
      </c>
      <c r="L27" s="14">
        <v>44365</v>
      </c>
      <c r="M27" s="5">
        <v>44537</v>
      </c>
      <c r="N27" s="3">
        <v>180</v>
      </c>
      <c r="O27" s="6">
        <f t="shared" si="0"/>
        <v>172</v>
      </c>
      <c r="P27" s="3">
        <f t="shared" si="1"/>
        <v>30960</v>
      </c>
      <c r="Q27" s="3">
        <v>580.62</v>
      </c>
      <c r="R27" s="3">
        <v>80</v>
      </c>
      <c r="S27" s="6">
        <f t="shared" si="2"/>
        <v>46449.599999999999</v>
      </c>
      <c r="T27" s="3" t="s">
        <v>298</v>
      </c>
      <c r="U27" s="3">
        <v>99.9</v>
      </c>
      <c r="V27" s="3">
        <f t="shared" si="3"/>
        <v>58003.938000000002</v>
      </c>
      <c r="W27" s="3" t="s">
        <v>100</v>
      </c>
      <c r="X27" s="6">
        <v>537.87826479259411</v>
      </c>
      <c r="Y27" s="3">
        <v>80</v>
      </c>
      <c r="Z27" s="3">
        <v>2.4</v>
      </c>
      <c r="AA27" s="3">
        <v>0</v>
      </c>
      <c r="AB27" s="3">
        <v>0</v>
      </c>
      <c r="AC27" s="3">
        <v>82.4</v>
      </c>
      <c r="AD27" s="6">
        <f t="shared" si="4"/>
        <v>44321.169018909757</v>
      </c>
      <c r="AE27" s="3">
        <v>47843.088000000003</v>
      </c>
      <c r="AF27" s="3" t="s">
        <v>97</v>
      </c>
      <c r="AG27" s="3" t="s">
        <v>93</v>
      </c>
      <c r="AH27" s="3"/>
    </row>
    <row r="28" spans="1:34" ht="24.95" customHeight="1" x14ac:dyDescent="0.25">
      <c r="A28" s="2">
        <v>24</v>
      </c>
      <c r="B28" s="3" t="s">
        <v>98</v>
      </c>
      <c r="C28" s="2" t="s">
        <v>37</v>
      </c>
      <c r="D28" s="3" t="s">
        <v>101</v>
      </c>
      <c r="E28" s="7" t="s">
        <v>43</v>
      </c>
      <c r="F28" s="11" t="s">
        <v>264</v>
      </c>
      <c r="G28" s="6">
        <v>6.5</v>
      </c>
      <c r="H28" s="6">
        <v>7.04</v>
      </c>
      <c r="I28" s="21">
        <v>0</v>
      </c>
      <c r="J28" s="6">
        <f t="shared" si="5"/>
        <v>7.04</v>
      </c>
      <c r="K28" s="3">
        <v>19</v>
      </c>
      <c r="L28" s="14">
        <v>44366</v>
      </c>
      <c r="M28" s="5">
        <v>44537</v>
      </c>
      <c r="N28" s="3">
        <v>180</v>
      </c>
      <c r="O28" s="6">
        <f t="shared" si="0"/>
        <v>171</v>
      </c>
      <c r="P28" s="3">
        <f t="shared" si="1"/>
        <v>30780</v>
      </c>
      <c r="Q28" s="3">
        <v>1331.51</v>
      </c>
      <c r="R28" s="3">
        <v>81</v>
      </c>
      <c r="S28" s="6">
        <f t="shared" si="2"/>
        <v>107852.31</v>
      </c>
      <c r="T28" s="3" t="s">
        <v>298</v>
      </c>
      <c r="U28" s="3">
        <v>99.9</v>
      </c>
      <c r="V28" s="3">
        <f t="shared" si="3"/>
        <v>133017.84900000002</v>
      </c>
      <c r="W28" s="3" t="s">
        <v>100</v>
      </c>
      <c r="X28" s="6">
        <v>1234.5497877966714</v>
      </c>
      <c r="Y28" s="3">
        <v>80</v>
      </c>
      <c r="Z28" s="3">
        <v>2.4</v>
      </c>
      <c r="AA28" s="3">
        <v>0</v>
      </c>
      <c r="AB28" s="3">
        <v>0</v>
      </c>
      <c r="AC28" s="3">
        <v>82.4</v>
      </c>
      <c r="AD28" s="6">
        <f t="shared" si="4"/>
        <v>101726.90251444573</v>
      </c>
      <c r="AE28" s="3">
        <v>109716.42400000001</v>
      </c>
      <c r="AF28" s="3" t="s">
        <v>97</v>
      </c>
      <c r="AG28" s="3" t="s">
        <v>93</v>
      </c>
      <c r="AH28" s="3"/>
    </row>
    <row r="29" spans="1:34" ht="24.95" customHeight="1" x14ac:dyDescent="0.25">
      <c r="A29" s="2">
        <v>25</v>
      </c>
      <c r="B29" s="3" t="s">
        <v>98</v>
      </c>
      <c r="C29" s="2" t="s">
        <v>37</v>
      </c>
      <c r="D29" s="3" t="s">
        <v>101</v>
      </c>
      <c r="E29" s="7" t="s">
        <v>119</v>
      </c>
      <c r="F29" s="11" t="s">
        <v>265</v>
      </c>
      <c r="G29" s="6">
        <v>3</v>
      </c>
      <c r="H29" s="6">
        <v>2.27</v>
      </c>
      <c r="I29" s="21">
        <v>0</v>
      </c>
      <c r="J29" s="6">
        <f t="shared" si="5"/>
        <v>2.27</v>
      </c>
      <c r="K29" s="3">
        <v>15</v>
      </c>
      <c r="L29" s="14">
        <v>44366</v>
      </c>
      <c r="M29" s="5">
        <v>44537</v>
      </c>
      <c r="N29" s="3">
        <v>180</v>
      </c>
      <c r="O29" s="6">
        <f t="shared" si="0"/>
        <v>171</v>
      </c>
      <c r="P29" s="3">
        <f t="shared" si="1"/>
        <v>30780</v>
      </c>
      <c r="Q29" s="3">
        <v>1029.81</v>
      </c>
      <c r="R29" s="3">
        <v>93</v>
      </c>
      <c r="S29" s="6">
        <f t="shared" si="2"/>
        <v>95772.33</v>
      </c>
      <c r="T29" s="3" t="s">
        <v>298</v>
      </c>
      <c r="U29" s="3">
        <v>99.9</v>
      </c>
      <c r="V29" s="3">
        <f t="shared" si="3"/>
        <v>102878.019</v>
      </c>
      <c r="W29" s="3" t="s">
        <v>100</v>
      </c>
      <c r="X29" s="6">
        <v>930.74906623050208</v>
      </c>
      <c r="Y29" s="3">
        <v>80</v>
      </c>
      <c r="Z29" s="3">
        <v>0</v>
      </c>
      <c r="AA29" s="3">
        <v>2</v>
      </c>
      <c r="AB29" s="3">
        <v>0</v>
      </c>
      <c r="AC29" s="3">
        <v>82</v>
      </c>
      <c r="AD29" s="6">
        <f t="shared" si="4"/>
        <v>76321.423430901166</v>
      </c>
      <c r="AE29" s="3">
        <v>84444.42</v>
      </c>
      <c r="AF29" s="3" t="s">
        <v>97</v>
      </c>
      <c r="AG29" s="3" t="s">
        <v>93</v>
      </c>
      <c r="AH29" s="3"/>
    </row>
    <row r="30" spans="1:34" ht="24.95" customHeight="1" x14ac:dyDescent="0.25">
      <c r="A30" s="2">
        <v>26</v>
      </c>
      <c r="B30" s="3" t="s">
        <v>98</v>
      </c>
      <c r="C30" s="2" t="s">
        <v>37</v>
      </c>
      <c r="D30" s="3" t="s">
        <v>101</v>
      </c>
      <c r="E30" s="7" t="s">
        <v>44</v>
      </c>
      <c r="F30" s="11" t="s">
        <v>266</v>
      </c>
      <c r="G30" s="6">
        <v>3</v>
      </c>
      <c r="H30" s="6">
        <v>1.91</v>
      </c>
      <c r="I30" s="21">
        <v>0</v>
      </c>
      <c r="J30" s="6">
        <f t="shared" si="5"/>
        <v>1.91</v>
      </c>
      <c r="K30" s="3">
        <v>11</v>
      </c>
      <c r="L30" s="14">
        <v>44367</v>
      </c>
      <c r="M30" s="5">
        <v>44537</v>
      </c>
      <c r="N30" s="3">
        <v>180</v>
      </c>
      <c r="O30" s="6">
        <f t="shared" si="0"/>
        <v>170</v>
      </c>
      <c r="P30" s="3">
        <f t="shared" si="1"/>
        <v>30600</v>
      </c>
      <c r="Q30" s="3">
        <v>754.99</v>
      </c>
      <c r="R30" s="3">
        <v>90</v>
      </c>
      <c r="S30" s="6">
        <f t="shared" si="2"/>
        <v>67949.100000000006</v>
      </c>
      <c r="T30" s="3" t="s">
        <v>298</v>
      </c>
      <c r="U30" s="3">
        <v>99.9</v>
      </c>
      <c r="V30" s="3">
        <f t="shared" si="3"/>
        <v>75423.501000000004</v>
      </c>
      <c r="W30" s="3" t="s">
        <v>100</v>
      </c>
      <c r="X30" s="6">
        <v>701.04310971548523</v>
      </c>
      <c r="Y30" s="3">
        <v>80</v>
      </c>
      <c r="Z30" s="3">
        <v>2.4</v>
      </c>
      <c r="AA30" s="3">
        <v>2</v>
      </c>
      <c r="AB30" s="3">
        <v>0</v>
      </c>
      <c r="AC30" s="3">
        <v>84.4</v>
      </c>
      <c r="AD30" s="6">
        <f t="shared" si="4"/>
        <v>59168.038459986958</v>
      </c>
      <c r="AE30" s="3">
        <v>63721.156000000003</v>
      </c>
      <c r="AF30" s="3" t="s">
        <v>97</v>
      </c>
      <c r="AG30" s="3" t="s">
        <v>93</v>
      </c>
      <c r="AH30" s="3"/>
    </row>
    <row r="31" spans="1:34" ht="24.95" customHeight="1" x14ac:dyDescent="0.25">
      <c r="A31" s="2">
        <v>27</v>
      </c>
      <c r="B31" s="3" t="s">
        <v>98</v>
      </c>
      <c r="C31" s="2" t="s">
        <v>37</v>
      </c>
      <c r="D31" s="3" t="s">
        <v>101</v>
      </c>
      <c r="E31" s="7" t="s">
        <v>132</v>
      </c>
      <c r="F31" s="11" t="s">
        <v>267</v>
      </c>
      <c r="G31" s="6">
        <v>8.5</v>
      </c>
      <c r="H31" s="6">
        <v>6.9</v>
      </c>
      <c r="I31" s="21">
        <v>0</v>
      </c>
      <c r="J31" s="6">
        <f t="shared" si="5"/>
        <v>6.9</v>
      </c>
      <c r="K31" s="3">
        <v>31</v>
      </c>
      <c r="L31" s="14">
        <v>44366</v>
      </c>
      <c r="M31" s="5">
        <v>44537</v>
      </c>
      <c r="N31" s="3">
        <v>180</v>
      </c>
      <c r="O31" s="6">
        <f t="shared" si="0"/>
        <v>171</v>
      </c>
      <c r="P31" s="3">
        <f t="shared" si="1"/>
        <v>30780</v>
      </c>
      <c r="Q31" s="3">
        <v>2160.9299999999998</v>
      </c>
      <c r="R31" s="3">
        <v>84</v>
      </c>
      <c r="S31" s="6">
        <f t="shared" si="2"/>
        <v>181518.12</v>
      </c>
      <c r="T31" s="3" t="s">
        <v>298</v>
      </c>
      <c r="U31" s="3">
        <v>99.9</v>
      </c>
      <c r="V31" s="3">
        <f t="shared" si="3"/>
        <v>215876.90700000001</v>
      </c>
      <c r="W31" s="3" t="s">
        <v>100</v>
      </c>
      <c r="X31" s="6">
        <v>2005.7490797881539</v>
      </c>
      <c r="Y31" s="3">
        <v>80</v>
      </c>
      <c r="Z31" s="3">
        <v>2.4</v>
      </c>
      <c r="AA31" s="3">
        <v>0</v>
      </c>
      <c r="AB31" s="3">
        <v>0</v>
      </c>
      <c r="AC31" s="3">
        <v>82.4</v>
      </c>
      <c r="AD31" s="6">
        <f t="shared" si="4"/>
        <v>165273.7241745439</v>
      </c>
      <c r="AE31" s="3">
        <v>178060.63200000001</v>
      </c>
      <c r="AF31" s="3" t="s">
        <v>97</v>
      </c>
      <c r="AG31" s="3" t="s">
        <v>93</v>
      </c>
      <c r="AH31" s="3"/>
    </row>
    <row r="32" spans="1:34" ht="24.95" customHeight="1" x14ac:dyDescent="0.25">
      <c r="A32" s="2">
        <v>28</v>
      </c>
      <c r="B32" s="3" t="s">
        <v>98</v>
      </c>
      <c r="C32" s="2" t="s">
        <v>37</v>
      </c>
      <c r="D32" s="3" t="s">
        <v>101</v>
      </c>
      <c r="E32" s="7" t="s">
        <v>62</v>
      </c>
      <c r="F32" s="11" t="s">
        <v>269</v>
      </c>
      <c r="G32" s="6">
        <v>5</v>
      </c>
      <c r="H32" s="6">
        <v>4.38</v>
      </c>
      <c r="I32" s="21">
        <v>0</v>
      </c>
      <c r="J32" s="6">
        <f t="shared" si="5"/>
        <v>4.38</v>
      </c>
      <c r="K32" s="3">
        <v>26</v>
      </c>
      <c r="L32" s="14">
        <v>44377</v>
      </c>
      <c r="M32" s="5">
        <v>44539</v>
      </c>
      <c r="N32" s="3">
        <v>180</v>
      </c>
      <c r="O32" s="6">
        <f t="shared" si="0"/>
        <v>162</v>
      </c>
      <c r="P32" s="3">
        <f t="shared" si="1"/>
        <v>29160</v>
      </c>
      <c r="Q32" s="3">
        <v>1805</v>
      </c>
      <c r="R32" s="3">
        <v>94</v>
      </c>
      <c r="S32" s="6">
        <f t="shared" si="2"/>
        <v>169670</v>
      </c>
      <c r="T32" s="3" t="s">
        <v>298</v>
      </c>
      <c r="U32" s="3">
        <v>99.9</v>
      </c>
      <c r="V32" s="3">
        <f t="shared" si="3"/>
        <v>180319.5</v>
      </c>
      <c r="W32" s="3" t="s">
        <v>100</v>
      </c>
      <c r="X32" s="6">
        <v>1685.496526987504</v>
      </c>
      <c r="Y32" s="3">
        <v>80</v>
      </c>
      <c r="Z32" s="3">
        <v>2.4</v>
      </c>
      <c r="AA32" s="3">
        <v>2</v>
      </c>
      <c r="AB32" s="3">
        <v>0</v>
      </c>
      <c r="AC32" s="3">
        <v>84.4</v>
      </c>
      <c r="AD32" s="6">
        <f t="shared" si="4"/>
        <v>142255.90687774535</v>
      </c>
      <c r="AE32" s="3">
        <v>152342</v>
      </c>
      <c r="AF32" s="3" t="s">
        <v>97</v>
      </c>
      <c r="AG32" s="3" t="s">
        <v>93</v>
      </c>
      <c r="AH32" s="3"/>
    </row>
    <row r="33" spans="1:34" ht="24.95" customHeight="1" x14ac:dyDescent="0.25">
      <c r="A33" s="2">
        <v>29</v>
      </c>
      <c r="B33" s="3" t="s">
        <v>98</v>
      </c>
      <c r="C33" s="2" t="s">
        <v>37</v>
      </c>
      <c r="D33" s="3" t="s">
        <v>101</v>
      </c>
      <c r="E33" s="7" t="s">
        <v>63</v>
      </c>
      <c r="F33" s="11" t="s">
        <v>270</v>
      </c>
      <c r="G33" s="6">
        <v>6.5</v>
      </c>
      <c r="H33" s="6">
        <v>5.54</v>
      </c>
      <c r="I33" s="21">
        <v>0</v>
      </c>
      <c r="J33" s="6">
        <f t="shared" si="5"/>
        <v>5.54</v>
      </c>
      <c r="K33" s="3">
        <v>43</v>
      </c>
      <c r="L33" s="14">
        <v>44377</v>
      </c>
      <c r="M33" s="5">
        <v>44537</v>
      </c>
      <c r="N33" s="3">
        <v>180</v>
      </c>
      <c r="O33" s="6">
        <f t="shared" si="0"/>
        <v>160</v>
      </c>
      <c r="P33" s="3">
        <f t="shared" si="1"/>
        <v>28800</v>
      </c>
      <c r="Q33" s="3">
        <v>2975.37</v>
      </c>
      <c r="R33" s="3">
        <v>86</v>
      </c>
      <c r="S33" s="6">
        <f t="shared" si="2"/>
        <v>255881.81999999998</v>
      </c>
      <c r="T33" s="3" t="s">
        <v>298</v>
      </c>
      <c r="U33" s="3">
        <v>99.9</v>
      </c>
      <c r="V33" s="3">
        <f t="shared" si="3"/>
        <v>297239.46299999999</v>
      </c>
      <c r="W33" s="3" t="s">
        <v>100</v>
      </c>
      <c r="X33" s="6">
        <v>2777.0903438800383</v>
      </c>
      <c r="Y33" s="3">
        <v>80</v>
      </c>
      <c r="Z33" s="3">
        <v>2.4</v>
      </c>
      <c r="AA33" s="3">
        <v>2</v>
      </c>
      <c r="AB33" s="3">
        <v>0</v>
      </c>
      <c r="AC33" s="3">
        <v>84.4</v>
      </c>
      <c r="AD33" s="6">
        <f t="shared" si="4"/>
        <v>234386.42502347525</v>
      </c>
      <c r="AE33" s="3">
        <v>251121.228</v>
      </c>
      <c r="AF33" s="3" t="s">
        <v>97</v>
      </c>
      <c r="AG33" s="3" t="s">
        <v>93</v>
      </c>
      <c r="AH33" s="3"/>
    </row>
    <row r="34" spans="1:34" ht="24.95" customHeight="1" x14ac:dyDescent="0.25">
      <c r="A34" s="2">
        <v>30</v>
      </c>
      <c r="B34" s="3" t="s">
        <v>98</v>
      </c>
      <c r="C34" s="2" t="s">
        <v>37</v>
      </c>
      <c r="D34" s="3" t="s">
        <v>101</v>
      </c>
      <c r="E34" s="7" t="s">
        <v>64</v>
      </c>
      <c r="F34" s="11" t="s">
        <v>271</v>
      </c>
      <c r="G34" s="6">
        <v>6</v>
      </c>
      <c r="H34" s="6">
        <v>2.68</v>
      </c>
      <c r="I34" s="21">
        <v>0</v>
      </c>
      <c r="J34" s="6">
        <f t="shared" si="5"/>
        <v>2.68</v>
      </c>
      <c r="K34" s="3">
        <v>16</v>
      </c>
      <c r="L34" s="14">
        <v>44377</v>
      </c>
      <c r="M34" s="5">
        <v>44537</v>
      </c>
      <c r="N34" s="3">
        <v>180</v>
      </c>
      <c r="O34" s="6">
        <f t="shared" si="0"/>
        <v>160</v>
      </c>
      <c r="P34" s="3">
        <f t="shared" si="1"/>
        <v>28800</v>
      </c>
      <c r="Q34" s="3">
        <v>1068.7</v>
      </c>
      <c r="R34" s="3">
        <v>95</v>
      </c>
      <c r="S34" s="6">
        <f t="shared" si="2"/>
        <v>101526.5</v>
      </c>
      <c r="T34" s="3" t="s">
        <v>298</v>
      </c>
      <c r="U34" s="3">
        <v>99.9</v>
      </c>
      <c r="V34" s="3">
        <f t="shared" si="3"/>
        <v>106763.13</v>
      </c>
      <c r="W34" s="3" t="s">
        <v>100</v>
      </c>
      <c r="X34" s="6">
        <v>985.15299063294981</v>
      </c>
      <c r="Y34" s="3">
        <v>80</v>
      </c>
      <c r="Z34" s="3">
        <v>1.6</v>
      </c>
      <c r="AA34" s="3">
        <v>2</v>
      </c>
      <c r="AB34" s="3">
        <v>0</v>
      </c>
      <c r="AC34" s="3">
        <v>83.6</v>
      </c>
      <c r="AD34" s="6">
        <f t="shared" si="4"/>
        <v>82358.790016914601</v>
      </c>
      <c r="AE34" s="3">
        <v>89343.319999999992</v>
      </c>
      <c r="AF34" s="3" t="s">
        <v>97</v>
      </c>
      <c r="AG34" s="3" t="s">
        <v>93</v>
      </c>
      <c r="AH34" s="3"/>
    </row>
    <row r="35" spans="1:34" ht="24.95" customHeight="1" x14ac:dyDescent="0.25">
      <c r="A35" s="2">
        <v>31</v>
      </c>
      <c r="B35" s="3" t="s">
        <v>98</v>
      </c>
      <c r="C35" s="2" t="s">
        <v>37</v>
      </c>
      <c r="D35" s="3" t="s">
        <v>101</v>
      </c>
      <c r="E35" s="7" t="s">
        <v>110</v>
      </c>
      <c r="F35" s="11" t="s">
        <v>272</v>
      </c>
      <c r="G35" s="6">
        <v>8.5</v>
      </c>
      <c r="H35" s="6">
        <v>10.48</v>
      </c>
      <c r="I35" s="21">
        <v>0</v>
      </c>
      <c r="J35" s="6">
        <f t="shared" si="5"/>
        <v>10.48</v>
      </c>
      <c r="K35" s="3">
        <v>35</v>
      </c>
      <c r="L35" s="14">
        <v>44377</v>
      </c>
      <c r="M35" s="5">
        <v>44539</v>
      </c>
      <c r="N35" s="3">
        <v>180</v>
      </c>
      <c r="O35" s="6">
        <f t="shared" si="0"/>
        <v>162</v>
      </c>
      <c r="P35" s="3">
        <f t="shared" si="1"/>
        <v>29160</v>
      </c>
      <c r="Q35" s="3">
        <v>2467.5500000000002</v>
      </c>
      <c r="R35" s="3">
        <v>98</v>
      </c>
      <c r="S35" s="6">
        <f t="shared" si="2"/>
        <v>241819.90000000002</v>
      </c>
      <c r="T35" s="3" t="s">
        <v>298</v>
      </c>
      <c r="U35" s="3">
        <v>99.9</v>
      </c>
      <c r="V35" s="3">
        <f t="shared" si="3"/>
        <v>246508.24500000002</v>
      </c>
      <c r="W35" s="3" t="s">
        <v>100</v>
      </c>
      <c r="X35" s="6">
        <v>2306.6122814229216</v>
      </c>
      <c r="Y35" s="3">
        <v>80</v>
      </c>
      <c r="Z35" s="3">
        <v>2.4</v>
      </c>
      <c r="AA35" s="3">
        <v>2</v>
      </c>
      <c r="AB35" s="3">
        <v>0</v>
      </c>
      <c r="AC35" s="3">
        <v>84.4</v>
      </c>
      <c r="AD35" s="6">
        <f t="shared" si="4"/>
        <v>194678.0765520946</v>
      </c>
      <c r="AE35" s="3">
        <v>208261.22000000003</v>
      </c>
      <c r="AF35" s="3" t="s">
        <v>97</v>
      </c>
      <c r="AG35" s="3" t="s">
        <v>93</v>
      </c>
      <c r="AH35" s="3"/>
    </row>
    <row r="36" spans="1:34" ht="24.95" customHeight="1" x14ac:dyDescent="0.25">
      <c r="A36" s="2">
        <v>32</v>
      </c>
      <c r="B36" s="3" t="s">
        <v>98</v>
      </c>
      <c r="C36" s="2" t="s">
        <v>37</v>
      </c>
      <c r="D36" s="3" t="s">
        <v>101</v>
      </c>
      <c r="E36" s="7" t="s">
        <v>133</v>
      </c>
      <c r="F36" s="11" t="s">
        <v>273</v>
      </c>
      <c r="G36" s="6">
        <v>5</v>
      </c>
      <c r="H36" s="6">
        <v>3.6</v>
      </c>
      <c r="I36" s="21">
        <v>0</v>
      </c>
      <c r="J36" s="6">
        <f t="shared" si="5"/>
        <v>3.6</v>
      </c>
      <c r="K36" s="3">
        <v>15</v>
      </c>
      <c r="L36" s="14">
        <v>44377</v>
      </c>
      <c r="M36" s="5">
        <v>44539</v>
      </c>
      <c r="N36" s="3">
        <v>180</v>
      </c>
      <c r="O36" s="6">
        <f t="shared" si="0"/>
        <v>162</v>
      </c>
      <c r="P36" s="3">
        <f t="shared" si="1"/>
        <v>29160</v>
      </c>
      <c r="Q36" s="3">
        <v>1044.58</v>
      </c>
      <c r="R36" s="3">
        <v>89</v>
      </c>
      <c r="S36" s="6">
        <f t="shared" si="2"/>
        <v>92967.62</v>
      </c>
      <c r="T36" s="3" t="s">
        <v>298</v>
      </c>
      <c r="U36" s="3">
        <v>99.9</v>
      </c>
      <c r="V36" s="3">
        <f t="shared" si="3"/>
        <v>104353.542</v>
      </c>
      <c r="W36" s="3" t="s">
        <v>100</v>
      </c>
      <c r="X36" s="6">
        <v>942.55413814670158</v>
      </c>
      <c r="Y36" s="3">
        <v>80</v>
      </c>
      <c r="Z36" s="3">
        <v>0</v>
      </c>
      <c r="AA36" s="3">
        <v>2</v>
      </c>
      <c r="AB36" s="3">
        <v>0</v>
      </c>
      <c r="AC36" s="3">
        <v>82</v>
      </c>
      <c r="AD36" s="6">
        <f t="shared" si="4"/>
        <v>77289.439328029533</v>
      </c>
      <c r="AE36" s="3">
        <v>85655.56</v>
      </c>
      <c r="AF36" s="3" t="s">
        <v>97</v>
      </c>
      <c r="AG36" s="3" t="s">
        <v>93</v>
      </c>
      <c r="AH36" s="3"/>
    </row>
    <row r="37" spans="1:34" ht="24.95" customHeight="1" x14ac:dyDescent="0.25">
      <c r="A37" s="2">
        <v>33</v>
      </c>
      <c r="B37" s="3" t="s">
        <v>98</v>
      </c>
      <c r="C37" s="2" t="s">
        <v>37</v>
      </c>
      <c r="D37" s="3" t="s">
        <v>101</v>
      </c>
      <c r="E37" s="7" t="s">
        <v>128</v>
      </c>
      <c r="F37" s="11" t="s">
        <v>275</v>
      </c>
      <c r="G37" s="6">
        <v>7</v>
      </c>
      <c r="H37" s="6">
        <v>2.68</v>
      </c>
      <c r="I37" s="21">
        <v>0</v>
      </c>
      <c r="J37" s="6">
        <f t="shared" si="5"/>
        <v>2.68</v>
      </c>
      <c r="K37" s="3">
        <v>20</v>
      </c>
      <c r="L37" s="14">
        <v>44374</v>
      </c>
      <c r="M37" s="5">
        <v>44537</v>
      </c>
      <c r="N37" s="3">
        <v>180</v>
      </c>
      <c r="O37" s="6">
        <f t="shared" ref="O37:O68" si="6">M37-L37</f>
        <v>163</v>
      </c>
      <c r="P37" s="3">
        <f t="shared" ref="P37:P68" si="7">N37*O37</f>
        <v>29340</v>
      </c>
      <c r="Q37" s="3">
        <v>1359.42</v>
      </c>
      <c r="R37" s="3">
        <v>86</v>
      </c>
      <c r="S37" s="6">
        <f t="shared" ref="S37:S68" si="8">Q37*R37</f>
        <v>116910.12000000001</v>
      </c>
      <c r="T37" s="3" t="s">
        <v>298</v>
      </c>
      <c r="U37" s="3">
        <v>99.9</v>
      </c>
      <c r="V37" s="3">
        <f t="shared" ref="V37:V68" si="9">Q37*U37</f>
        <v>135806.05800000002</v>
      </c>
      <c r="W37" s="3" t="s">
        <v>100</v>
      </c>
      <c r="X37" s="6">
        <v>1226.9538133858678</v>
      </c>
      <c r="Y37" s="3">
        <v>80</v>
      </c>
      <c r="Z37" s="3">
        <v>0</v>
      </c>
      <c r="AA37" s="3">
        <v>2</v>
      </c>
      <c r="AB37" s="3">
        <v>0</v>
      </c>
      <c r="AC37" s="3">
        <v>82</v>
      </c>
      <c r="AD37" s="6">
        <f t="shared" ref="AD37:AD68" si="10">X37*AC37</f>
        <v>100610.21269764115</v>
      </c>
      <c r="AE37" s="3">
        <v>111472.44</v>
      </c>
      <c r="AF37" s="3" t="s">
        <v>97</v>
      </c>
      <c r="AG37" s="3" t="s">
        <v>93</v>
      </c>
      <c r="AH37" s="3"/>
    </row>
    <row r="38" spans="1:34" ht="24.95" customHeight="1" x14ac:dyDescent="0.25">
      <c r="A38" s="2">
        <v>34</v>
      </c>
      <c r="B38" s="3" t="s">
        <v>98</v>
      </c>
      <c r="C38" s="2" t="s">
        <v>37</v>
      </c>
      <c r="D38" s="3" t="s">
        <v>101</v>
      </c>
      <c r="E38" s="7" t="s">
        <v>111</v>
      </c>
      <c r="F38" s="11" t="s">
        <v>276</v>
      </c>
      <c r="G38" s="6">
        <v>3.5</v>
      </c>
      <c r="H38" s="6">
        <v>1.82</v>
      </c>
      <c r="I38" s="21">
        <v>0</v>
      </c>
      <c r="J38" s="6">
        <f t="shared" si="5"/>
        <v>1.82</v>
      </c>
      <c r="K38" s="3">
        <v>14</v>
      </c>
      <c r="L38" s="14">
        <v>44377</v>
      </c>
      <c r="M38" s="5">
        <v>44539</v>
      </c>
      <c r="N38" s="3">
        <v>180</v>
      </c>
      <c r="O38" s="6">
        <f t="shared" si="6"/>
        <v>162</v>
      </c>
      <c r="P38" s="3">
        <f t="shared" si="7"/>
        <v>29160</v>
      </c>
      <c r="Q38" s="3">
        <v>924.36</v>
      </c>
      <c r="R38" s="3">
        <v>94</v>
      </c>
      <c r="S38" s="6">
        <f t="shared" si="8"/>
        <v>86889.84</v>
      </c>
      <c r="T38" s="3" t="s">
        <v>298</v>
      </c>
      <c r="U38" s="3">
        <v>99.9</v>
      </c>
      <c r="V38" s="3">
        <f t="shared" si="9"/>
        <v>92343.564000000013</v>
      </c>
      <c r="W38" s="3" t="s">
        <v>100</v>
      </c>
      <c r="X38" s="6">
        <v>824.24050880881202</v>
      </c>
      <c r="Y38" s="3">
        <v>80</v>
      </c>
      <c r="Z38" s="3">
        <v>0</v>
      </c>
      <c r="AA38" s="3">
        <v>2</v>
      </c>
      <c r="AB38" s="3">
        <v>0</v>
      </c>
      <c r="AC38" s="3">
        <v>82</v>
      </c>
      <c r="AD38" s="6">
        <f t="shared" si="10"/>
        <v>67587.721722322589</v>
      </c>
      <c r="AE38" s="3">
        <v>75797.52</v>
      </c>
      <c r="AF38" s="3" t="s">
        <v>97</v>
      </c>
      <c r="AG38" s="3" t="s">
        <v>93</v>
      </c>
      <c r="AH38" s="3"/>
    </row>
    <row r="39" spans="1:34" ht="24.95" customHeight="1" x14ac:dyDescent="0.25">
      <c r="A39" s="2">
        <v>35</v>
      </c>
      <c r="B39" s="3" t="s">
        <v>98</v>
      </c>
      <c r="C39" s="2" t="s">
        <v>37</v>
      </c>
      <c r="D39" s="3" t="s">
        <v>101</v>
      </c>
      <c r="E39" s="7" t="s">
        <v>106</v>
      </c>
      <c r="F39" s="11" t="s">
        <v>277</v>
      </c>
      <c r="G39" s="6">
        <v>3.5</v>
      </c>
      <c r="H39" s="6">
        <v>1.91</v>
      </c>
      <c r="I39" s="21">
        <v>0</v>
      </c>
      <c r="J39" s="6">
        <f t="shared" si="5"/>
        <v>1.91</v>
      </c>
      <c r="K39" s="3">
        <v>13</v>
      </c>
      <c r="L39" s="14">
        <v>44377</v>
      </c>
      <c r="M39" s="5">
        <v>44537</v>
      </c>
      <c r="N39" s="3">
        <v>180</v>
      </c>
      <c r="O39" s="6">
        <f t="shared" si="6"/>
        <v>160</v>
      </c>
      <c r="P39" s="3">
        <f t="shared" si="7"/>
        <v>28800</v>
      </c>
      <c r="Q39" s="3">
        <v>891.45</v>
      </c>
      <c r="R39" s="3">
        <v>92</v>
      </c>
      <c r="S39" s="6">
        <f t="shared" si="8"/>
        <v>82013.400000000009</v>
      </c>
      <c r="T39" s="3" t="s">
        <v>298</v>
      </c>
      <c r="U39" s="3">
        <v>99.9</v>
      </c>
      <c r="V39" s="3">
        <f t="shared" si="9"/>
        <v>89055.85500000001</v>
      </c>
      <c r="W39" s="3" t="s">
        <v>100</v>
      </c>
      <c r="X39" s="6">
        <v>782.297022724155</v>
      </c>
      <c r="Y39" s="3">
        <v>80</v>
      </c>
      <c r="Z39" s="3">
        <v>0</v>
      </c>
      <c r="AA39" s="3">
        <v>2</v>
      </c>
      <c r="AB39" s="3">
        <v>0</v>
      </c>
      <c r="AC39" s="3">
        <v>82</v>
      </c>
      <c r="AD39" s="6">
        <f t="shared" si="10"/>
        <v>64148.355863380712</v>
      </c>
      <c r="AE39" s="3">
        <v>73098.900000000009</v>
      </c>
      <c r="AF39" s="3" t="s">
        <v>97</v>
      </c>
      <c r="AG39" s="3" t="s">
        <v>93</v>
      </c>
      <c r="AH39" s="3"/>
    </row>
    <row r="40" spans="1:34" ht="24.95" customHeight="1" x14ac:dyDescent="0.25">
      <c r="A40" s="2">
        <v>36</v>
      </c>
      <c r="B40" s="3" t="s">
        <v>98</v>
      </c>
      <c r="C40" s="2" t="s">
        <v>37</v>
      </c>
      <c r="D40" s="3" t="s">
        <v>101</v>
      </c>
      <c r="E40" s="7" t="s">
        <v>126</v>
      </c>
      <c r="F40" s="11" t="s">
        <v>278</v>
      </c>
      <c r="G40" s="6">
        <v>5</v>
      </c>
      <c r="H40" s="6">
        <v>2.69</v>
      </c>
      <c r="I40" s="21">
        <v>0</v>
      </c>
      <c r="J40" s="6">
        <f t="shared" si="5"/>
        <v>2.69</v>
      </c>
      <c r="K40" s="3">
        <v>17</v>
      </c>
      <c r="L40" s="14">
        <v>44377</v>
      </c>
      <c r="M40" s="5">
        <v>44537</v>
      </c>
      <c r="N40" s="3">
        <v>180</v>
      </c>
      <c r="O40" s="6">
        <f t="shared" si="6"/>
        <v>160</v>
      </c>
      <c r="P40" s="3">
        <f t="shared" si="7"/>
        <v>28800</v>
      </c>
      <c r="Q40" s="3">
        <v>1166.1600000000001</v>
      </c>
      <c r="R40" s="3">
        <v>85</v>
      </c>
      <c r="S40" s="6">
        <f t="shared" si="8"/>
        <v>99123.6</v>
      </c>
      <c r="T40" s="3" t="s">
        <v>298</v>
      </c>
      <c r="U40" s="3">
        <v>99.9</v>
      </c>
      <c r="V40" s="3">
        <f t="shared" si="9"/>
        <v>116499.38400000002</v>
      </c>
      <c r="W40" s="3" t="s">
        <v>100</v>
      </c>
      <c r="X40" s="6">
        <v>1055.012262419478</v>
      </c>
      <c r="Y40" s="3">
        <v>80</v>
      </c>
      <c r="Z40" s="3">
        <v>0</v>
      </c>
      <c r="AA40" s="3">
        <v>2</v>
      </c>
      <c r="AB40" s="3">
        <v>0</v>
      </c>
      <c r="AC40" s="3">
        <v>82</v>
      </c>
      <c r="AD40" s="6">
        <f t="shared" si="10"/>
        <v>86511.0055183972</v>
      </c>
      <c r="AE40" s="3">
        <v>95625.12000000001</v>
      </c>
      <c r="AF40" s="3" t="s">
        <v>97</v>
      </c>
      <c r="AG40" s="3" t="s">
        <v>93</v>
      </c>
      <c r="AH40" s="3"/>
    </row>
    <row r="41" spans="1:34" ht="24.95" customHeight="1" x14ac:dyDescent="0.25">
      <c r="A41" s="2">
        <v>37</v>
      </c>
      <c r="B41" s="3" t="s">
        <v>98</v>
      </c>
      <c r="C41" s="2" t="s">
        <v>37</v>
      </c>
      <c r="D41" s="3" t="s">
        <v>101</v>
      </c>
      <c r="E41" s="7" t="s">
        <v>68</v>
      </c>
      <c r="F41" s="11" t="s">
        <v>281</v>
      </c>
      <c r="G41" s="6">
        <v>7</v>
      </c>
      <c r="H41" s="6">
        <v>3.4</v>
      </c>
      <c r="I41" s="21">
        <v>0</v>
      </c>
      <c r="J41" s="6">
        <f t="shared" si="5"/>
        <v>3.4</v>
      </c>
      <c r="K41" s="3">
        <v>23</v>
      </c>
      <c r="L41" s="14">
        <v>44377</v>
      </c>
      <c r="M41" s="5">
        <v>44539</v>
      </c>
      <c r="N41" s="3">
        <v>180</v>
      </c>
      <c r="O41" s="6">
        <f t="shared" si="6"/>
        <v>162</v>
      </c>
      <c r="P41" s="3">
        <f t="shared" si="7"/>
        <v>29160</v>
      </c>
      <c r="Q41" s="3">
        <v>1582.55</v>
      </c>
      <c r="R41" s="3">
        <v>83</v>
      </c>
      <c r="S41" s="6">
        <f t="shared" si="8"/>
        <v>131351.65</v>
      </c>
      <c r="T41" s="3" t="s">
        <v>298</v>
      </c>
      <c r="U41" s="3">
        <v>99.9</v>
      </c>
      <c r="V41" s="3">
        <f t="shared" si="9"/>
        <v>158096.745</v>
      </c>
      <c r="W41" s="3" t="s">
        <v>100</v>
      </c>
      <c r="X41" s="6">
        <v>1478.0211572950132</v>
      </c>
      <c r="Y41" s="3">
        <v>80</v>
      </c>
      <c r="Z41" s="3">
        <v>2.4</v>
      </c>
      <c r="AA41" s="3">
        <v>0</v>
      </c>
      <c r="AB41" s="3">
        <v>0</v>
      </c>
      <c r="AC41" s="3">
        <v>82.4</v>
      </c>
      <c r="AD41" s="6">
        <f t="shared" si="10"/>
        <v>121788.94336110909</v>
      </c>
      <c r="AE41" s="3">
        <v>130402.12000000001</v>
      </c>
      <c r="AF41" s="3" t="s">
        <v>97</v>
      </c>
      <c r="AG41" s="3" t="s">
        <v>93</v>
      </c>
      <c r="AH41" s="3"/>
    </row>
    <row r="42" spans="1:34" ht="24.95" customHeight="1" x14ac:dyDescent="0.25">
      <c r="A42" s="2">
        <v>38</v>
      </c>
      <c r="B42" s="3" t="s">
        <v>98</v>
      </c>
      <c r="C42" s="2" t="s">
        <v>37</v>
      </c>
      <c r="D42" s="3" t="s">
        <v>101</v>
      </c>
      <c r="E42" s="7" t="s">
        <v>172</v>
      </c>
      <c r="F42" s="11" t="s">
        <v>282</v>
      </c>
      <c r="G42" s="6">
        <v>3.5</v>
      </c>
      <c r="H42" s="6">
        <v>2.69</v>
      </c>
      <c r="I42" s="21">
        <v>0</v>
      </c>
      <c r="J42" s="6">
        <f t="shared" si="5"/>
        <v>2.69</v>
      </c>
      <c r="K42" s="3">
        <v>15</v>
      </c>
      <c r="L42" s="14">
        <v>44377</v>
      </c>
      <c r="M42" s="5">
        <v>44539</v>
      </c>
      <c r="N42" s="3">
        <v>180</v>
      </c>
      <c r="O42" s="6">
        <f t="shared" si="6"/>
        <v>162</v>
      </c>
      <c r="P42" s="3">
        <f t="shared" si="7"/>
        <v>29160</v>
      </c>
      <c r="Q42" s="3">
        <v>1034.21</v>
      </c>
      <c r="R42" s="3">
        <v>91</v>
      </c>
      <c r="S42" s="6">
        <f t="shared" si="8"/>
        <v>94113.11</v>
      </c>
      <c r="T42" s="3" t="s">
        <v>298</v>
      </c>
      <c r="U42" s="3">
        <v>99.9</v>
      </c>
      <c r="V42" s="3">
        <f t="shared" si="9"/>
        <v>103317.57900000001</v>
      </c>
      <c r="W42" s="3" t="s">
        <v>100</v>
      </c>
      <c r="X42" s="6">
        <v>934.94437990476047</v>
      </c>
      <c r="Y42" s="3">
        <v>80</v>
      </c>
      <c r="Z42" s="3">
        <v>0</v>
      </c>
      <c r="AA42" s="3">
        <v>2</v>
      </c>
      <c r="AB42" s="3">
        <v>0</v>
      </c>
      <c r="AC42" s="3">
        <v>82</v>
      </c>
      <c r="AD42" s="6">
        <f t="shared" si="10"/>
        <v>76665.43915219036</v>
      </c>
      <c r="AE42" s="3">
        <v>84805.22</v>
      </c>
      <c r="AF42" s="3" t="s">
        <v>97</v>
      </c>
      <c r="AG42" s="3" t="s">
        <v>93</v>
      </c>
      <c r="AH42" s="3"/>
    </row>
    <row r="43" spans="1:34" ht="24.95" customHeight="1" x14ac:dyDescent="0.25">
      <c r="A43" s="2">
        <v>39</v>
      </c>
      <c r="B43" s="3" t="s">
        <v>98</v>
      </c>
      <c r="C43" s="2" t="s">
        <v>37</v>
      </c>
      <c r="D43" s="3" t="s">
        <v>101</v>
      </c>
      <c r="E43" s="7" t="s">
        <v>69</v>
      </c>
      <c r="F43" s="11" t="s">
        <v>283</v>
      </c>
      <c r="G43" s="6">
        <v>4.5</v>
      </c>
      <c r="H43" s="6">
        <v>3.43</v>
      </c>
      <c r="I43" s="21">
        <v>0</v>
      </c>
      <c r="J43" s="6">
        <f t="shared" si="5"/>
        <v>3.43</v>
      </c>
      <c r="K43" s="3">
        <v>15</v>
      </c>
      <c r="L43" s="14">
        <v>44377</v>
      </c>
      <c r="M43" s="5">
        <v>44539</v>
      </c>
      <c r="N43" s="3">
        <v>180</v>
      </c>
      <c r="O43" s="6">
        <f t="shared" si="6"/>
        <v>162</v>
      </c>
      <c r="P43" s="3">
        <f t="shared" si="7"/>
        <v>29160</v>
      </c>
      <c r="Q43" s="3">
        <v>1012</v>
      </c>
      <c r="R43" s="3">
        <v>81</v>
      </c>
      <c r="S43" s="6">
        <f t="shared" si="8"/>
        <v>81972</v>
      </c>
      <c r="T43" s="3" t="s">
        <v>298</v>
      </c>
      <c r="U43" s="3">
        <v>99.9</v>
      </c>
      <c r="V43" s="3">
        <f t="shared" si="9"/>
        <v>101098.8</v>
      </c>
      <c r="W43" s="3" t="s">
        <v>100</v>
      </c>
      <c r="X43" s="6">
        <v>914.20408051533707</v>
      </c>
      <c r="Y43" s="3">
        <v>80</v>
      </c>
      <c r="Z43" s="3">
        <v>0</v>
      </c>
      <c r="AA43" s="3">
        <v>0</v>
      </c>
      <c r="AB43" s="3">
        <v>0</v>
      </c>
      <c r="AC43" s="3">
        <v>80</v>
      </c>
      <c r="AD43" s="6">
        <f t="shared" si="10"/>
        <v>73136.326441226964</v>
      </c>
      <c r="AE43" s="3">
        <v>80960</v>
      </c>
      <c r="AF43" s="3" t="s">
        <v>97</v>
      </c>
      <c r="AG43" s="3" t="s">
        <v>93</v>
      </c>
      <c r="AH43" s="3"/>
    </row>
    <row r="44" spans="1:34" ht="24.95" customHeight="1" x14ac:dyDescent="0.25">
      <c r="A44" s="2">
        <v>40</v>
      </c>
      <c r="B44" s="3" t="s">
        <v>98</v>
      </c>
      <c r="C44" s="2" t="s">
        <v>37</v>
      </c>
      <c r="D44" s="3" t="s">
        <v>101</v>
      </c>
      <c r="E44" s="7" t="s">
        <v>39</v>
      </c>
      <c r="F44" s="11" t="s">
        <v>284</v>
      </c>
      <c r="G44" s="6">
        <v>5.5</v>
      </c>
      <c r="H44" s="6">
        <v>5.1100000000000003</v>
      </c>
      <c r="I44" s="21">
        <v>0</v>
      </c>
      <c r="J44" s="6">
        <f t="shared" si="5"/>
        <v>5.1100000000000003</v>
      </c>
      <c r="K44" s="3">
        <v>55</v>
      </c>
      <c r="L44" s="14">
        <v>44377</v>
      </c>
      <c r="M44" s="5">
        <v>44539</v>
      </c>
      <c r="N44" s="3">
        <v>180</v>
      </c>
      <c r="O44" s="6">
        <f t="shared" si="6"/>
        <v>162</v>
      </c>
      <c r="P44" s="3">
        <f t="shared" si="7"/>
        <v>29160</v>
      </c>
      <c r="Q44" s="3">
        <v>3860.14</v>
      </c>
      <c r="R44" s="3">
        <v>82</v>
      </c>
      <c r="S44" s="6">
        <f t="shared" si="8"/>
        <v>316531.48</v>
      </c>
      <c r="T44" s="3" t="s">
        <v>298</v>
      </c>
      <c r="U44" s="3">
        <v>99.9</v>
      </c>
      <c r="V44" s="3">
        <f t="shared" si="9"/>
        <v>385627.98600000003</v>
      </c>
      <c r="W44" s="3" t="s">
        <v>100</v>
      </c>
      <c r="X44" s="6">
        <v>3606.8643405634148</v>
      </c>
      <c r="Y44" s="3">
        <v>80</v>
      </c>
      <c r="Z44" s="3">
        <v>2.4</v>
      </c>
      <c r="AA44" s="3">
        <v>0</v>
      </c>
      <c r="AB44" s="3">
        <v>0</v>
      </c>
      <c r="AC44" s="3">
        <v>82.4</v>
      </c>
      <c r="AD44" s="6">
        <f t="shared" si="10"/>
        <v>297205.6216624254</v>
      </c>
      <c r="AE44" s="3">
        <v>318075.53600000002</v>
      </c>
      <c r="AF44" s="3" t="s">
        <v>97</v>
      </c>
      <c r="AG44" s="3" t="s">
        <v>93</v>
      </c>
      <c r="AH44" s="3"/>
    </row>
    <row r="45" spans="1:34" ht="24.95" customHeight="1" x14ac:dyDescent="0.25">
      <c r="A45" s="2">
        <v>41</v>
      </c>
      <c r="B45" s="3" t="s">
        <v>98</v>
      </c>
      <c r="C45" s="2" t="s">
        <v>37</v>
      </c>
      <c r="D45" s="3" t="s">
        <v>101</v>
      </c>
      <c r="E45" s="7" t="s">
        <v>127</v>
      </c>
      <c r="F45" s="11" t="s">
        <v>285</v>
      </c>
      <c r="G45" s="6">
        <v>5.5</v>
      </c>
      <c r="H45" s="6">
        <v>2.65</v>
      </c>
      <c r="I45" s="21">
        <v>0</v>
      </c>
      <c r="J45" s="6">
        <f t="shared" si="5"/>
        <v>2.65</v>
      </c>
      <c r="K45" s="3">
        <v>22</v>
      </c>
      <c r="L45" s="14">
        <v>44377</v>
      </c>
      <c r="M45" s="5">
        <v>44537</v>
      </c>
      <c r="N45" s="3">
        <v>180</v>
      </c>
      <c r="O45" s="6">
        <f t="shared" si="6"/>
        <v>160</v>
      </c>
      <c r="P45" s="3">
        <f t="shared" si="7"/>
        <v>28800</v>
      </c>
      <c r="Q45" s="3">
        <v>1541.44</v>
      </c>
      <c r="R45" s="3">
        <v>97</v>
      </c>
      <c r="S45" s="6">
        <f t="shared" si="8"/>
        <v>149519.67999999999</v>
      </c>
      <c r="T45" s="3" t="s">
        <v>298</v>
      </c>
      <c r="U45" s="3">
        <v>99.9</v>
      </c>
      <c r="V45" s="3">
        <f t="shared" si="9"/>
        <v>153989.856</v>
      </c>
      <c r="W45" s="3" t="s">
        <v>100</v>
      </c>
      <c r="X45" s="6">
        <v>1430.65958875464</v>
      </c>
      <c r="Y45" s="3">
        <v>80</v>
      </c>
      <c r="Z45" s="3">
        <v>2.4</v>
      </c>
      <c r="AA45" s="3">
        <v>2</v>
      </c>
      <c r="AB45" s="3">
        <v>0</v>
      </c>
      <c r="AC45" s="3">
        <v>84.4</v>
      </c>
      <c r="AD45" s="6">
        <f t="shared" si="10"/>
        <v>120747.66929089163</v>
      </c>
      <c r="AE45" s="3">
        <v>130097.53600000001</v>
      </c>
      <c r="AF45" s="3" t="s">
        <v>97</v>
      </c>
      <c r="AG45" s="3" t="s">
        <v>93</v>
      </c>
      <c r="AH45" s="3"/>
    </row>
    <row r="46" spans="1:34" ht="24.95" customHeight="1" x14ac:dyDescent="0.25">
      <c r="A46" s="2">
        <v>42</v>
      </c>
      <c r="B46" s="3" t="s">
        <v>98</v>
      </c>
      <c r="C46" s="2" t="s">
        <v>37</v>
      </c>
      <c r="D46" s="3" t="s">
        <v>101</v>
      </c>
      <c r="E46" s="7" t="s">
        <v>116</v>
      </c>
      <c r="F46" s="11" t="s">
        <v>288</v>
      </c>
      <c r="G46" s="6">
        <v>10.5</v>
      </c>
      <c r="H46" s="6">
        <v>5.57</v>
      </c>
      <c r="I46" s="21">
        <v>0</v>
      </c>
      <c r="J46" s="6">
        <f t="shared" si="5"/>
        <v>5.57</v>
      </c>
      <c r="K46" s="3">
        <v>36</v>
      </c>
      <c r="L46" s="14">
        <v>44377</v>
      </c>
      <c r="M46" s="5">
        <v>44539</v>
      </c>
      <c r="N46" s="3">
        <v>180</v>
      </c>
      <c r="O46" s="6">
        <f t="shared" si="6"/>
        <v>162</v>
      </c>
      <c r="P46" s="3">
        <f t="shared" si="7"/>
        <v>29160</v>
      </c>
      <c r="Q46" s="3">
        <v>2528.6</v>
      </c>
      <c r="R46" s="3">
        <v>87</v>
      </c>
      <c r="S46" s="6">
        <f t="shared" si="8"/>
        <v>219988.19999999998</v>
      </c>
      <c r="T46" s="3" t="s">
        <v>298</v>
      </c>
      <c r="U46" s="3">
        <v>99.9</v>
      </c>
      <c r="V46" s="3">
        <f t="shared" si="9"/>
        <v>252607.14</v>
      </c>
      <c r="W46" s="3" t="s">
        <v>100</v>
      </c>
      <c r="X46" s="6">
        <v>2363.4462823504232</v>
      </c>
      <c r="Y46" s="3">
        <v>80</v>
      </c>
      <c r="Z46" s="3">
        <v>2.4</v>
      </c>
      <c r="AA46" s="3">
        <v>2</v>
      </c>
      <c r="AB46" s="3">
        <v>0</v>
      </c>
      <c r="AC46" s="3">
        <v>84.4</v>
      </c>
      <c r="AD46" s="6">
        <f t="shared" si="10"/>
        <v>199474.86623037574</v>
      </c>
      <c r="AE46" s="3">
        <v>213413.84</v>
      </c>
      <c r="AF46" s="3" t="s">
        <v>97</v>
      </c>
      <c r="AG46" s="3" t="s">
        <v>93</v>
      </c>
      <c r="AH46" s="3"/>
    </row>
    <row r="47" spans="1:34" ht="24.95" customHeight="1" x14ac:dyDescent="0.25">
      <c r="A47" s="2">
        <v>43</v>
      </c>
      <c r="B47" s="3" t="s">
        <v>98</v>
      </c>
      <c r="C47" s="2" t="s">
        <v>37</v>
      </c>
      <c r="D47" s="3" t="s">
        <v>101</v>
      </c>
      <c r="E47" s="7" t="s">
        <v>105</v>
      </c>
      <c r="F47" s="11" t="s">
        <v>289</v>
      </c>
      <c r="G47" s="6">
        <v>7.5</v>
      </c>
      <c r="H47" s="6">
        <v>6.38</v>
      </c>
      <c r="I47" s="21">
        <v>0</v>
      </c>
      <c r="J47" s="6">
        <f t="shared" si="5"/>
        <v>6.38</v>
      </c>
      <c r="K47" s="3">
        <v>23</v>
      </c>
      <c r="L47" s="14">
        <v>44377</v>
      </c>
      <c r="M47" s="5">
        <v>44539</v>
      </c>
      <c r="N47" s="3">
        <v>180</v>
      </c>
      <c r="O47" s="6">
        <f t="shared" si="6"/>
        <v>162</v>
      </c>
      <c r="P47" s="3">
        <f t="shared" si="7"/>
        <v>29160</v>
      </c>
      <c r="Q47" s="3">
        <v>1621</v>
      </c>
      <c r="R47" s="3">
        <v>87</v>
      </c>
      <c r="S47" s="6">
        <f t="shared" si="8"/>
        <v>141027</v>
      </c>
      <c r="T47" s="3" t="s">
        <v>298</v>
      </c>
      <c r="U47" s="3">
        <v>99.9</v>
      </c>
      <c r="V47" s="3">
        <f t="shared" si="9"/>
        <v>161937.90000000002</v>
      </c>
      <c r="W47" s="3" t="s">
        <v>100</v>
      </c>
      <c r="X47" s="6">
        <v>1514.145884080579</v>
      </c>
      <c r="Y47" s="3">
        <v>80</v>
      </c>
      <c r="Z47" s="3">
        <v>2.4</v>
      </c>
      <c r="AA47" s="3">
        <v>2</v>
      </c>
      <c r="AB47" s="3">
        <v>0</v>
      </c>
      <c r="AC47" s="3">
        <v>84.4</v>
      </c>
      <c r="AD47" s="6">
        <f t="shared" si="10"/>
        <v>127793.91261640088</v>
      </c>
      <c r="AE47" s="3">
        <v>136812.40000000002</v>
      </c>
      <c r="AF47" s="3" t="s">
        <v>97</v>
      </c>
      <c r="AG47" s="3" t="s">
        <v>93</v>
      </c>
      <c r="AH47" s="3"/>
    </row>
    <row r="48" spans="1:34" ht="24.95" customHeight="1" x14ac:dyDescent="0.25">
      <c r="A48" s="2">
        <v>44</v>
      </c>
      <c r="B48" s="3" t="s">
        <v>98</v>
      </c>
      <c r="C48" s="2" t="s">
        <v>37</v>
      </c>
      <c r="D48" s="3" t="s">
        <v>101</v>
      </c>
      <c r="E48" s="7" t="s">
        <v>125</v>
      </c>
      <c r="F48" s="11" t="s">
        <v>290</v>
      </c>
      <c r="G48" s="6">
        <v>5</v>
      </c>
      <c r="H48" s="6">
        <v>4.7</v>
      </c>
      <c r="I48" s="21">
        <v>0</v>
      </c>
      <c r="J48" s="6">
        <f t="shared" si="5"/>
        <v>4.7</v>
      </c>
      <c r="K48" s="3">
        <v>29</v>
      </c>
      <c r="L48" s="14">
        <v>44377</v>
      </c>
      <c r="M48" s="5">
        <v>44539</v>
      </c>
      <c r="N48" s="3">
        <v>180</v>
      </c>
      <c r="O48" s="6">
        <f t="shared" si="6"/>
        <v>162</v>
      </c>
      <c r="P48" s="3">
        <f t="shared" si="7"/>
        <v>29160</v>
      </c>
      <c r="Q48" s="3">
        <v>1998.9</v>
      </c>
      <c r="R48" s="3">
        <v>90</v>
      </c>
      <c r="S48" s="6">
        <f t="shared" si="8"/>
        <v>179901</v>
      </c>
      <c r="T48" s="3" t="s">
        <v>298</v>
      </c>
      <c r="U48" s="3">
        <v>99.9</v>
      </c>
      <c r="V48" s="3">
        <f t="shared" si="9"/>
        <v>199690.11000000002</v>
      </c>
      <c r="W48" s="3" t="s">
        <v>100</v>
      </c>
      <c r="X48" s="6">
        <v>1805.2954461049708</v>
      </c>
      <c r="Y48" s="3">
        <v>80</v>
      </c>
      <c r="Z48" s="3">
        <v>0</v>
      </c>
      <c r="AA48" s="3">
        <v>2</v>
      </c>
      <c r="AB48" s="3">
        <v>0</v>
      </c>
      <c r="AC48" s="3">
        <v>82</v>
      </c>
      <c r="AD48" s="6">
        <f t="shared" si="10"/>
        <v>148034.22658060762</v>
      </c>
      <c r="AE48" s="3">
        <v>163909.80000000002</v>
      </c>
      <c r="AF48" s="3" t="s">
        <v>97</v>
      </c>
      <c r="AG48" s="3" t="s">
        <v>93</v>
      </c>
      <c r="AH48" s="3"/>
    </row>
    <row r="49" spans="1:34" ht="24.95" customHeight="1" x14ac:dyDescent="0.25">
      <c r="A49" s="2">
        <v>45</v>
      </c>
      <c r="B49" s="3" t="s">
        <v>98</v>
      </c>
      <c r="C49" s="2" t="s">
        <v>37</v>
      </c>
      <c r="D49" s="3" t="s">
        <v>101</v>
      </c>
      <c r="E49" s="7" t="s">
        <v>72</v>
      </c>
      <c r="F49" s="11" t="s">
        <v>292</v>
      </c>
      <c r="G49" s="6">
        <v>3.5</v>
      </c>
      <c r="H49" s="6">
        <v>2.1800000000000002</v>
      </c>
      <c r="I49" s="21">
        <v>0</v>
      </c>
      <c r="J49" s="6">
        <f t="shared" si="5"/>
        <v>2.1800000000000002</v>
      </c>
      <c r="K49" s="3">
        <v>15</v>
      </c>
      <c r="L49" s="14">
        <v>44377</v>
      </c>
      <c r="M49" s="5">
        <v>44539</v>
      </c>
      <c r="N49" s="3">
        <v>180</v>
      </c>
      <c r="O49" s="6">
        <f t="shared" si="6"/>
        <v>162</v>
      </c>
      <c r="P49" s="3">
        <f t="shared" si="7"/>
        <v>29160</v>
      </c>
      <c r="Q49" s="3">
        <v>1000.02</v>
      </c>
      <c r="R49" s="3">
        <v>84</v>
      </c>
      <c r="S49" s="6">
        <f t="shared" si="8"/>
        <v>84001.68</v>
      </c>
      <c r="T49" s="3" t="s">
        <v>298</v>
      </c>
      <c r="U49" s="3">
        <v>99.9</v>
      </c>
      <c r="V49" s="3">
        <f t="shared" si="9"/>
        <v>99901.998000000007</v>
      </c>
      <c r="W49" s="3" t="s">
        <v>100</v>
      </c>
      <c r="X49" s="6">
        <v>905.45317346035461</v>
      </c>
      <c r="Y49" s="3">
        <v>80</v>
      </c>
      <c r="Z49" s="3">
        <v>0.8</v>
      </c>
      <c r="AA49" s="3">
        <v>0</v>
      </c>
      <c r="AB49" s="3">
        <v>0</v>
      </c>
      <c r="AC49" s="3">
        <v>80.8</v>
      </c>
      <c r="AD49" s="6">
        <f t="shared" si="10"/>
        <v>73160.616415596654</v>
      </c>
      <c r="AE49" s="3">
        <v>80801.615999999995</v>
      </c>
      <c r="AF49" s="3" t="s">
        <v>97</v>
      </c>
      <c r="AG49" s="3" t="s">
        <v>93</v>
      </c>
      <c r="AH49" s="3"/>
    </row>
    <row r="50" spans="1:34" ht="24.95" customHeight="1" x14ac:dyDescent="0.25">
      <c r="A50" s="2">
        <v>46</v>
      </c>
      <c r="B50" s="3" t="s">
        <v>98</v>
      </c>
      <c r="C50" s="2" t="s">
        <v>37</v>
      </c>
      <c r="D50" s="3" t="s">
        <v>101</v>
      </c>
      <c r="E50" s="7" t="s">
        <v>115</v>
      </c>
      <c r="F50" s="11" t="s">
        <v>293</v>
      </c>
      <c r="G50" s="6">
        <v>3</v>
      </c>
      <c r="H50" s="6">
        <v>1.44</v>
      </c>
      <c r="I50" s="21">
        <v>0</v>
      </c>
      <c r="J50" s="6">
        <f t="shared" si="5"/>
        <v>1.44</v>
      </c>
      <c r="K50" s="3">
        <v>23</v>
      </c>
      <c r="L50" s="14">
        <v>44362</v>
      </c>
      <c r="M50" s="5">
        <v>44539</v>
      </c>
      <c r="N50" s="3">
        <v>180</v>
      </c>
      <c r="O50" s="6">
        <f t="shared" si="6"/>
        <v>177</v>
      </c>
      <c r="P50" s="3">
        <f t="shared" si="7"/>
        <v>31860</v>
      </c>
      <c r="Q50" s="3">
        <v>1623.6</v>
      </c>
      <c r="R50" s="3">
        <v>93</v>
      </c>
      <c r="S50" s="6">
        <f t="shared" si="8"/>
        <v>150994.79999999999</v>
      </c>
      <c r="T50" s="3" t="s">
        <v>298</v>
      </c>
      <c r="U50" s="3">
        <v>99.9</v>
      </c>
      <c r="V50" s="3">
        <f t="shared" si="9"/>
        <v>162197.64000000001</v>
      </c>
      <c r="W50" s="3" t="s">
        <v>100</v>
      </c>
      <c r="X50" s="6">
        <v>1468.9536929002657</v>
      </c>
      <c r="Y50" s="3">
        <v>80</v>
      </c>
      <c r="Z50" s="3">
        <v>0</v>
      </c>
      <c r="AA50" s="3">
        <v>2</v>
      </c>
      <c r="AB50" s="3">
        <v>0</v>
      </c>
      <c r="AC50" s="3">
        <v>82</v>
      </c>
      <c r="AD50" s="6">
        <f t="shared" si="10"/>
        <v>120454.20281782179</v>
      </c>
      <c r="AE50" s="3">
        <v>133135.19999999998</v>
      </c>
      <c r="AF50" s="3" t="s">
        <v>97</v>
      </c>
      <c r="AG50" s="3" t="s">
        <v>93</v>
      </c>
      <c r="AH50" s="3"/>
    </row>
    <row r="51" spans="1:34" ht="24.95" customHeight="1" x14ac:dyDescent="0.25">
      <c r="A51" s="2">
        <v>47</v>
      </c>
      <c r="B51" s="3" t="s">
        <v>98</v>
      </c>
      <c r="C51" s="2" t="s">
        <v>37</v>
      </c>
      <c r="D51" s="3" t="s">
        <v>101</v>
      </c>
      <c r="E51" s="7" t="s">
        <v>122</v>
      </c>
      <c r="F51" s="11" t="s">
        <v>294</v>
      </c>
      <c r="G51" s="6">
        <v>7.5</v>
      </c>
      <c r="H51" s="6">
        <v>4.84</v>
      </c>
      <c r="I51" s="21">
        <v>0</v>
      </c>
      <c r="J51" s="6">
        <f t="shared" si="5"/>
        <v>4.84</v>
      </c>
      <c r="K51" s="3">
        <v>32</v>
      </c>
      <c r="L51" s="14">
        <v>44377</v>
      </c>
      <c r="M51" s="5">
        <v>44539</v>
      </c>
      <c r="N51" s="3">
        <v>180</v>
      </c>
      <c r="O51" s="6">
        <f t="shared" si="6"/>
        <v>162</v>
      </c>
      <c r="P51" s="3">
        <f t="shared" si="7"/>
        <v>29160</v>
      </c>
      <c r="Q51" s="3">
        <v>2210.4</v>
      </c>
      <c r="R51" s="3">
        <v>82</v>
      </c>
      <c r="S51" s="6">
        <f t="shared" si="8"/>
        <v>181252.80000000002</v>
      </c>
      <c r="T51" s="3" t="s">
        <v>298</v>
      </c>
      <c r="U51" s="3">
        <v>99.9</v>
      </c>
      <c r="V51" s="3">
        <f t="shared" si="9"/>
        <v>220818.96000000002</v>
      </c>
      <c r="W51" s="3" t="s">
        <v>100</v>
      </c>
      <c r="X51" s="6">
        <v>2046.4839037789693</v>
      </c>
      <c r="Y51" s="3">
        <v>80</v>
      </c>
      <c r="Z51" s="3">
        <v>2.4</v>
      </c>
      <c r="AA51" s="3">
        <v>0</v>
      </c>
      <c r="AB51" s="3">
        <v>0</v>
      </c>
      <c r="AC51" s="3">
        <v>82.4</v>
      </c>
      <c r="AD51" s="6">
        <f t="shared" si="10"/>
        <v>168630.27367138708</v>
      </c>
      <c r="AE51" s="3">
        <v>182136.96000000002</v>
      </c>
      <c r="AF51" s="3" t="s">
        <v>97</v>
      </c>
      <c r="AG51" s="3" t="s">
        <v>93</v>
      </c>
      <c r="AH51" s="3"/>
    </row>
    <row r="52" spans="1:34" ht="24.95" customHeight="1" x14ac:dyDescent="0.25">
      <c r="A52" s="2">
        <v>48</v>
      </c>
      <c r="B52" s="3" t="s">
        <v>98</v>
      </c>
      <c r="C52" s="2" t="s">
        <v>37</v>
      </c>
      <c r="D52" s="3" t="s">
        <v>101</v>
      </c>
      <c r="E52" s="13" t="s">
        <v>83</v>
      </c>
      <c r="F52" s="11" t="s">
        <v>229</v>
      </c>
      <c r="G52" s="6">
        <v>3.5</v>
      </c>
      <c r="H52" s="6">
        <v>5.77</v>
      </c>
      <c r="I52" s="21">
        <v>0</v>
      </c>
      <c r="J52" s="6">
        <f t="shared" si="5"/>
        <v>5.77</v>
      </c>
      <c r="K52" s="3">
        <v>25</v>
      </c>
      <c r="L52" s="14">
        <v>44362</v>
      </c>
      <c r="M52" s="5">
        <v>44519</v>
      </c>
      <c r="N52" s="3">
        <v>180</v>
      </c>
      <c r="O52" s="6">
        <f t="shared" si="6"/>
        <v>157</v>
      </c>
      <c r="P52" s="3">
        <f t="shared" si="7"/>
        <v>28260</v>
      </c>
      <c r="Q52" s="3">
        <v>1702.7</v>
      </c>
      <c r="R52" s="3">
        <v>90</v>
      </c>
      <c r="S52" s="6">
        <f t="shared" si="8"/>
        <v>153243</v>
      </c>
      <c r="T52" s="3" t="s">
        <v>298</v>
      </c>
      <c r="U52" s="3">
        <v>99.9</v>
      </c>
      <c r="V52" s="3">
        <f t="shared" si="9"/>
        <v>170099.73</v>
      </c>
      <c r="W52" s="3" t="s">
        <v>100</v>
      </c>
      <c r="X52" s="6">
        <v>1566.4839999999999</v>
      </c>
      <c r="Y52" s="3">
        <v>80</v>
      </c>
      <c r="Z52" s="3">
        <v>1.6</v>
      </c>
      <c r="AA52" s="3">
        <v>2</v>
      </c>
      <c r="AB52" s="3">
        <v>0</v>
      </c>
      <c r="AC52" s="3">
        <v>83.6</v>
      </c>
      <c r="AD52" s="6">
        <f t="shared" si="10"/>
        <v>130958.06239999998</v>
      </c>
      <c r="AE52" s="3">
        <v>142345.72</v>
      </c>
      <c r="AF52" s="3" t="s">
        <v>97</v>
      </c>
      <c r="AG52" s="3" t="s">
        <v>93</v>
      </c>
      <c r="AH52" s="3"/>
    </row>
    <row r="53" spans="1:34" ht="24.95" customHeight="1" x14ac:dyDescent="0.25">
      <c r="A53" s="2">
        <v>49</v>
      </c>
      <c r="B53" s="3" t="s">
        <v>98</v>
      </c>
      <c r="C53" s="2" t="s">
        <v>37</v>
      </c>
      <c r="D53" s="3" t="s">
        <v>101</v>
      </c>
      <c r="E53" s="13" t="s">
        <v>84</v>
      </c>
      <c r="F53" s="11" t="s">
        <v>230</v>
      </c>
      <c r="G53" s="6">
        <v>4</v>
      </c>
      <c r="H53" s="6">
        <v>2.2599999999999998</v>
      </c>
      <c r="I53" s="21">
        <v>0</v>
      </c>
      <c r="J53" s="6">
        <f t="shared" si="5"/>
        <v>2.2599999999999998</v>
      </c>
      <c r="K53" s="3">
        <v>25</v>
      </c>
      <c r="L53" s="14">
        <v>44365</v>
      </c>
      <c r="M53" s="5">
        <v>44519</v>
      </c>
      <c r="N53" s="3">
        <v>180</v>
      </c>
      <c r="O53" s="6">
        <f t="shared" si="6"/>
        <v>154</v>
      </c>
      <c r="P53" s="3">
        <f t="shared" si="7"/>
        <v>27720</v>
      </c>
      <c r="Q53" s="3">
        <v>1741.06</v>
      </c>
      <c r="R53" s="3">
        <v>84</v>
      </c>
      <c r="S53" s="6">
        <f t="shared" si="8"/>
        <v>146249.04</v>
      </c>
      <c r="T53" s="3" t="s">
        <v>298</v>
      </c>
      <c r="U53" s="3">
        <v>99.9</v>
      </c>
      <c r="V53" s="3">
        <f t="shared" si="9"/>
        <v>173931.894</v>
      </c>
      <c r="W53" s="3" t="s">
        <v>100</v>
      </c>
      <c r="X53" s="6">
        <v>1566.954</v>
      </c>
      <c r="Y53" s="3">
        <v>80</v>
      </c>
      <c r="Z53" s="3">
        <v>0</v>
      </c>
      <c r="AA53" s="3">
        <v>0</v>
      </c>
      <c r="AB53" s="3">
        <v>0</v>
      </c>
      <c r="AC53" s="3">
        <v>80</v>
      </c>
      <c r="AD53" s="6">
        <f t="shared" si="10"/>
        <v>125356.31999999999</v>
      </c>
      <c r="AE53" s="3">
        <v>139284.79999999999</v>
      </c>
      <c r="AF53" s="3" t="s">
        <v>97</v>
      </c>
      <c r="AG53" s="3" t="s">
        <v>93</v>
      </c>
      <c r="AH53" s="3"/>
    </row>
    <row r="54" spans="1:34" ht="24.95" customHeight="1" x14ac:dyDescent="0.25">
      <c r="A54" s="2">
        <v>50</v>
      </c>
      <c r="B54" s="3" t="s">
        <v>98</v>
      </c>
      <c r="C54" s="2" t="s">
        <v>37</v>
      </c>
      <c r="D54" s="3" t="s">
        <v>101</v>
      </c>
      <c r="E54" s="13" t="s">
        <v>73</v>
      </c>
      <c r="F54" s="11" t="s">
        <v>231</v>
      </c>
      <c r="G54" s="6">
        <v>6</v>
      </c>
      <c r="H54" s="6">
        <v>3.43</v>
      </c>
      <c r="I54" s="21">
        <v>0</v>
      </c>
      <c r="J54" s="6">
        <f t="shared" si="5"/>
        <v>3.43</v>
      </c>
      <c r="K54" s="3">
        <v>11</v>
      </c>
      <c r="L54" s="14">
        <v>44376</v>
      </c>
      <c r="M54" s="5">
        <v>44519</v>
      </c>
      <c r="N54" s="3">
        <v>180</v>
      </c>
      <c r="O54" s="6">
        <f t="shared" si="6"/>
        <v>143</v>
      </c>
      <c r="P54" s="3">
        <f t="shared" si="7"/>
        <v>25740</v>
      </c>
      <c r="Q54" s="3">
        <v>775.77</v>
      </c>
      <c r="R54" s="3">
        <v>81</v>
      </c>
      <c r="S54" s="6">
        <f t="shared" si="8"/>
        <v>62837.369999999995</v>
      </c>
      <c r="T54" s="3" t="s">
        <v>298</v>
      </c>
      <c r="U54" s="3">
        <v>99.9</v>
      </c>
      <c r="V54" s="3">
        <f t="shared" si="9"/>
        <v>77499.42300000001</v>
      </c>
      <c r="W54" s="3" t="s">
        <v>100</v>
      </c>
      <c r="X54" s="6">
        <v>674.9199000000001</v>
      </c>
      <c r="Y54" s="3">
        <v>80</v>
      </c>
      <c r="Z54" s="3">
        <v>0</v>
      </c>
      <c r="AA54" s="3">
        <v>0</v>
      </c>
      <c r="AB54" s="3">
        <v>0</v>
      </c>
      <c r="AC54" s="3">
        <v>80</v>
      </c>
      <c r="AD54" s="6">
        <f t="shared" si="10"/>
        <v>53993.592000000004</v>
      </c>
      <c r="AE54" s="3">
        <v>62061.599999999999</v>
      </c>
      <c r="AF54" s="3" t="s">
        <v>97</v>
      </c>
      <c r="AG54" s="3" t="s">
        <v>93</v>
      </c>
      <c r="AH54" s="3"/>
    </row>
    <row r="55" spans="1:34" ht="24.95" customHeight="1" x14ac:dyDescent="0.25">
      <c r="A55" s="2">
        <v>51</v>
      </c>
      <c r="B55" s="3" t="s">
        <v>98</v>
      </c>
      <c r="C55" s="2" t="s">
        <v>37</v>
      </c>
      <c r="D55" s="3" t="s">
        <v>101</v>
      </c>
      <c r="E55" s="13" t="s">
        <v>74</v>
      </c>
      <c r="F55" s="11" t="s">
        <v>232</v>
      </c>
      <c r="G55" s="6">
        <v>10.5</v>
      </c>
      <c r="H55" s="6">
        <v>9.67</v>
      </c>
      <c r="I55" s="21">
        <v>0</v>
      </c>
      <c r="J55" s="6">
        <f t="shared" si="5"/>
        <v>9.67</v>
      </c>
      <c r="K55" s="3">
        <v>35</v>
      </c>
      <c r="L55" s="14">
        <v>44362</v>
      </c>
      <c r="M55" s="5">
        <v>44519</v>
      </c>
      <c r="N55" s="3">
        <v>180</v>
      </c>
      <c r="O55" s="6">
        <f t="shared" si="6"/>
        <v>157</v>
      </c>
      <c r="P55" s="3">
        <f t="shared" si="7"/>
        <v>28260</v>
      </c>
      <c r="Q55" s="3">
        <v>2430.23</v>
      </c>
      <c r="R55" s="3">
        <v>80</v>
      </c>
      <c r="S55" s="6">
        <f t="shared" si="8"/>
        <v>194418.4</v>
      </c>
      <c r="T55" s="3" t="s">
        <v>298</v>
      </c>
      <c r="U55" s="3">
        <v>99.9</v>
      </c>
      <c r="V55" s="3">
        <f t="shared" si="9"/>
        <v>242779.97700000001</v>
      </c>
      <c r="W55" s="3" t="s">
        <v>100</v>
      </c>
      <c r="X55" s="6">
        <v>1871.2771</v>
      </c>
      <c r="Y55" s="3">
        <v>80</v>
      </c>
      <c r="Z55" s="3">
        <v>-2.4</v>
      </c>
      <c r="AA55" s="3">
        <v>0</v>
      </c>
      <c r="AB55" s="3">
        <v>0</v>
      </c>
      <c r="AC55" s="3">
        <v>77.599999999999994</v>
      </c>
      <c r="AD55" s="6">
        <f t="shared" si="10"/>
        <v>145211.10295999999</v>
      </c>
      <c r="AE55" s="3">
        <v>188585.848</v>
      </c>
      <c r="AF55" s="3" t="s">
        <v>97</v>
      </c>
      <c r="AG55" s="3" t="s">
        <v>93</v>
      </c>
      <c r="AH55" s="3"/>
    </row>
    <row r="56" spans="1:34" ht="24.95" customHeight="1" x14ac:dyDescent="0.25">
      <c r="A56" s="2">
        <v>52</v>
      </c>
      <c r="B56" s="3" t="s">
        <v>98</v>
      </c>
      <c r="C56" s="2" t="s">
        <v>37</v>
      </c>
      <c r="D56" s="3" t="s">
        <v>101</v>
      </c>
      <c r="E56" s="13" t="s">
        <v>85</v>
      </c>
      <c r="F56" s="11" t="s">
        <v>233</v>
      </c>
      <c r="G56" s="6">
        <v>33</v>
      </c>
      <c r="H56" s="6">
        <v>12.11</v>
      </c>
      <c r="I56" s="21">
        <v>0</v>
      </c>
      <c r="J56" s="6">
        <f t="shared" si="5"/>
        <v>12.11</v>
      </c>
      <c r="K56" s="3">
        <v>16</v>
      </c>
      <c r="L56" s="14">
        <v>44382</v>
      </c>
      <c r="M56" s="5">
        <v>44519</v>
      </c>
      <c r="N56" s="3">
        <v>180</v>
      </c>
      <c r="O56" s="6">
        <f t="shared" si="6"/>
        <v>137</v>
      </c>
      <c r="P56" s="3">
        <f t="shared" si="7"/>
        <v>24660</v>
      </c>
      <c r="Q56" s="3">
        <v>1108.32</v>
      </c>
      <c r="R56" s="3">
        <v>82</v>
      </c>
      <c r="S56" s="6">
        <f t="shared" si="8"/>
        <v>90882.239999999991</v>
      </c>
      <c r="T56" s="3" t="s">
        <v>298</v>
      </c>
      <c r="U56" s="3">
        <v>99.9</v>
      </c>
      <c r="V56" s="3">
        <f t="shared" si="9"/>
        <v>110721.16800000001</v>
      </c>
      <c r="W56" s="3" t="s">
        <v>100</v>
      </c>
      <c r="X56" s="6">
        <v>1041.8208</v>
      </c>
      <c r="Y56" s="3">
        <v>80</v>
      </c>
      <c r="Z56" s="3">
        <v>3.2</v>
      </c>
      <c r="AA56" s="3">
        <v>0</v>
      </c>
      <c r="AB56" s="3">
        <v>0</v>
      </c>
      <c r="AC56" s="3">
        <v>83.2</v>
      </c>
      <c r="AD56" s="6">
        <f t="shared" si="10"/>
        <v>86679.490560000006</v>
      </c>
      <c r="AE56" s="3">
        <v>92212.224000000002</v>
      </c>
      <c r="AF56" s="3" t="s">
        <v>97</v>
      </c>
      <c r="AG56" s="3" t="s">
        <v>93</v>
      </c>
      <c r="AH56" s="3"/>
    </row>
    <row r="57" spans="1:34" ht="24.95" customHeight="1" x14ac:dyDescent="0.25">
      <c r="A57" s="2">
        <v>53</v>
      </c>
      <c r="B57" s="3" t="s">
        <v>98</v>
      </c>
      <c r="C57" s="2" t="s">
        <v>37</v>
      </c>
      <c r="D57" s="3" t="s">
        <v>101</v>
      </c>
      <c r="E57" s="13" t="s">
        <v>86</v>
      </c>
      <c r="F57" s="11" t="s">
        <v>234</v>
      </c>
      <c r="G57" s="6">
        <v>4.5</v>
      </c>
      <c r="H57" s="6">
        <v>7.11</v>
      </c>
      <c r="I57" s="21">
        <v>0</v>
      </c>
      <c r="J57" s="6">
        <f t="shared" si="5"/>
        <v>7.11</v>
      </c>
      <c r="K57" s="3">
        <v>22</v>
      </c>
      <c r="L57" s="14">
        <v>44373</v>
      </c>
      <c r="M57" s="5">
        <v>44519</v>
      </c>
      <c r="N57" s="3">
        <v>180</v>
      </c>
      <c r="O57" s="6">
        <f t="shared" si="6"/>
        <v>146</v>
      </c>
      <c r="P57" s="3">
        <f t="shared" si="7"/>
        <v>26280</v>
      </c>
      <c r="Q57" s="3">
        <v>1555.89</v>
      </c>
      <c r="R57" s="3">
        <v>81</v>
      </c>
      <c r="S57" s="6">
        <f t="shared" si="8"/>
        <v>126027.09000000001</v>
      </c>
      <c r="T57" s="3" t="s">
        <v>298</v>
      </c>
      <c r="U57" s="3">
        <v>99.9</v>
      </c>
      <c r="V57" s="3">
        <f t="shared" si="9"/>
        <v>155433.41100000002</v>
      </c>
      <c r="W57" s="3" t="s">
        <v>100</v>
      </c>
      <c r="X57" s="6">
        <v>1306.9476000000002</v>
      </c>
      <c r="Y57" s="3">
        <v>80</v>
      </c>
      <c r="Z57" s="3">
        <v>0</v>
      </c>
      <c r="AA57" s="3">
        <v>0</v>
      </c>
      <c r="AB57" s="3">
        <v>0</v>
      </c>
      <c r="AC57" s="3">
        <v>80</v>
      </c>
      <c r="AD57" s="6">
        <f t="shared" si="10"/>
        <v>104555.80800000002</v>
      </c>
      <c r="AE57" s="3">
        <v>124471.20000000001</v>
      </c>
      <c r="AF57" s="3" t="s">
        <v>97</v>
      </c>
      <c r="AG57" s="3" t="s">
        <v>93</v>
      </c>
      <c r="AH57" s="3"/>
    </row>
    <row r="58" spans="1:34" ht="24.95" customHeight="1" x14ac:dyDescent="0.25">
      <c r="A58" s="2">
        <v>54</v>
      </c>
      <c r="B58" s="3" t="s">
        <v>98</v>
      </c>
      <c r="C58" s="2" t="s">
        <v>37</v>
      </c>
      <c r="D58" s="3" t="s">
        <v>101</v>
      </c>
      <c r="E58" s="13" t="s">
        <v>75</v>
      </c>
      <c r="F58" s="11" t="s">
        <v>235</v>
      </c>
      <c r="G58" s="6">
        <v>9</v>
      </c>
      <c r="H58" s="6">
        <v>12.72</v>
      </c>
      <c r="I58" s="21">
        <v>0</v>
      </c>
      <c r="J58" s="6">
        <f t="shared" si="5"/>
        <v>12.72</v>
      </c>
      <c r="K58" s="3">
        <v>70</v>
      </c>
      <c r="L58" s="14">
        <v>44372</v>
      </c>
      <c r="M58" s="5">
        <v>44519</v>
      </c>
      <c r="N58" s="3">
        <v>180</v>
      </c>
      <c r="O58" s="6">
        <f t="shared" si="6"/>
        <v>147</v>
      </c>
      <c r="P58" s="3">
        <f t="shared" si="7"/>
        <v>26460</v>
      </c>
      <c r="Q58" s="3">
        <v>4885.17</v>
      </c>
      <c r="R58" s="3">
        <v>85</v>
      </c>
      <c r="S58" s="6">
        <f t="shared" si="8"/>
        <v>415239.45</v>
      </c>
      <c r="T58" s="3" t="s">
        <v>298</v>
      </c>
      <c r="U58" s="3">
        <v>99.9</v>
      </c>
      <c r="V58" s="3">
        <f t="shared" si="9"/>
        <v>488028.48300000001</v>
      </c>
      <c r="W58" s="3" t="s">
        <v>100</v>
      </c>
      <c r="X58" s="6">
        <v>4103.5428000000002</v>
      </c>
      <c r="Y58" s="3">
        <v>80</v>
      </c>
      <c r="Z58" s="3">
        <v>0</v>
      </c>
      <c r="AA58" s="3">
        <v>2</v>
      </c>
      <c r="AB58" s="3">
        <v>0</v>
      </c>
      <c r="AC58" s="3">
        <v>82</v>
      </c>
      <c r="AD58" s="6">
        <f t="shared" si="10"/>
        <v>336490.50959999999</v>
      </c>
      <c r="AE58" s="3">
        <v>400583.94</v>
      </c>
      <c r="AF58" s="3" t="s">
        <v>97</v>
      </c>
      <c r="AG58" s="3" t="s">
        <v>93</v>
      </c>
      <c r="AH58" s="3"/>
    </row>
    <row r="59" spans="1:34" ht="24.95" customHeight="1" x14ac:dyDescent="0.25">
      <c r="A59" s="2">
        <v>55</v>
      </c>
      <c r="B59" s="3" t="s">
        <v>98</v>
      </c>
      <c r="C59" s="2" t="s">
        <v>37</v>
      </c>
      <c r="D59" s="3" t="s">
        <v>101</v>
      </c>
      <c r="E59" s="13" t="s">
        <v>76</v>
      </c>
      <c r="F59" s="11" t="s">
        <v>236</v>
      </c>
      <c r="G59" s="6">
        <v>3</v>
      </c>
      <c r="H59" s="6">
        <v>3.13</v>
      </c>
      <c r="I59" s="21">
        <v>0</v>
      </c>
      <c r="J59" s="6">
        <f t="shared" si="5"/>
        <v>3.13</v>
      </c>
      <c r="K59" s="3">
        <v>15</v>
      </c>
      <c r="L59" s="14">
        <v>44362</v>
      </c>
      <c r="M59" s="5">
        <v>44519</v>
      </c>
      <c r="N59" s="3">
        <v>180</v>
      </c>
      <c r="O59" s="6">
        <f t="shared" si="6"/>
        <v>157</v>
      </c>
      <c r="P59" s="3">
        <f t="shared" si="7"/>
        <v>28260</v>
      </c>
      <c r="Q59" s="3">
        <v>1014.97</v>
      </c>
      <c r="R59" s="3">
        <v>80</v>
      </c>
      <c r="S59" s="6">
        <f t="shared" si="8"/>
        <v>81197.600000000006</v>
      </c>
      <c r="T59" s="3" t="s">
        <v>298</v>
      </c>
      <c r="U59" s="3">
        <v>99.9</v>
      </c>
      <c r="V59" s="3">
        <f t="shared" si="9"/>
        <v>101395.50300000001</v>
      </c>
      <c r="W59" s="3" t="s">
        <v>100</v>
      </c>
      <c r="X59" s="6">
        <v>740.92809999999997</v>
      </c>
      <c r="Y59" s="3">
        <v>80</v>
      </c>
      <c r="Z59" s="3">
        <v>-4</v>
      </c>
      <c r="AA59" s="3">
        <v>0</v>
      </c>
      <c r="AB59" s="3">
        <v>0</v>
      </c>
      <c r="AC59" s="3">
        <v>76</v>
      </c>
      <c r="AD59" s="6">
        <f t="shared" si="10"/>
        <v>56310.535599999996</v>
      </c>
      <c r="AE59" s="3">
        <v>77137.72</v>
      </c>
      <c r="AF59" s="3" t="s">
        <v>97</v>
      </c>
      <c r="AG59" s="3" t="s">
        <v>93</v>
      </c>
      <c r="AH59" s="3"/>
    </row>
    <row r="60" spans="1:34" ht="24.95" customHeight="1" x14ac:dyDescent="0.25">
      <c r="A60" s="2">
        <v>56</v>
      </c>
      <c r="B60" s="3" t="s">
        <v>98</v>
      </c>
      <c r="C60" s="2" t="s">
        <v>37</v>
      </c>
      <c r="D60" s="3" t="s">
        <v>101</v>
      </c>
      <c r="E60" s="13" t="s">
        <v>77</v>
      </c>
      <c r="F60" s="11" t="s">
        <v>237</v>
      </c>
      <c r="G60" s="6">
        <v>1.5</v>
      </c>
      <c r="H60" s="6">
        <v>2.2599999999999998</v>
      </c>
      <c r="I60" s="21">
        <v>0</v>
      </c>
      <c r="J60" s="6">
        <f t="shared" si="5"/>
        <v>2.2599999999999998</v>
      </c>
      <c r="K60" s="3">
        <v>14</v>
      </c>
      <c r="L60" s="14">
        <v>44365</v>
      </c>
      <c r="M60" s="5">
        <v>44519</v>
      </c>
      <c r="N60" s="3">
        <v>180</v>
      </c>
      <c r="O60" s="6">
        <f t="shared" si="6"/>
        <v>154</v>
      </c>
      <c r="P60" s="3">
        <f t="shared" si="7"/>
        <v>27720</v>
      </c>
      <c r="Q60" s="3">
        <v>980.2</v>
      </c>
      <c r="R60" s="3">
        <v>81</v>
      </c>
      <c r="S60" s="6">
        <f t="shared" si="8"/>
        <v>79396.2</v>
      </c>
      <c r="T60" s="3" t="s">
        <v>298</v>
      </c>
      <c r="U60" s="3">
        <v>99.9</v>
      </c>
      <c r="V60" s="3">
        <f t="shared" si="9"/>
        <v>97921.98000000001</v>
      </c>
      <c r="W60" s="3" t="s">
        <v>100</v>
      </c>
      <c r="X60" s="6">
        <v>901.78400000000011</v>
      </c>
      <c r="Y60" s="3">
        <v>80</v>
      </c>
      <c r="Z60" s="3">
        <v>1.6</v>
      </c>
      <c r="AA60" s="3">
        <v>0</v>
      </c>
      <c r="AB60" s="3">
        <v>0</v>
      </c>
      <c r="AC60" s="3">
        <v>81.599999999999994</v>
      </c>
      <c r="AD60" s="6">
        <f t="shared" si="10"/>
        <v>73585.574399999998</v>
      </c>
      <c r="AE60" s="3">
        <v>79984.319999999992</v>
      </c>
      <c r="AF60" s="3" t="s">
        <v>97</v>
      </c>
      <c r="AG60" s="3" t="s">
        <v>93</v>
      </c>
      <c r="AH60" s="3"/>
    </row>
    <row r="61" spans="1:34" ht="24.95" customHeight="1" x14ac:dyDescent="0.25">
      <c r="A61" s="2">
        <v>57</v>
      </c>
      <c r="B61" s="3" t="s">
        <v>98</v>
      </c>
      <c r="C61" s="2" t="s">
        <v>37</v>
      </c>
      <c r="D61" s="3" t="s">
        <v>101</v>
      </c>
      <c r="E61" s="13" t="s">
        <v>87</v>
      </c>
      <c r="F61" s="11" t="s">
        <v>238</v>
      </c>
      <c r="G61" s="6">
        <v>3.5</v>
      </c>
      <c r="H61" s="6">
        <v>2.57</v>
      </c>
      <c r="I61" s="21">
        <v>0</v>
      </c>
      <c r="J61" s="6">
        <f t="shared" si="5"/>
        <v>2.57</v>
      </c>
      <c r="K61" s="3">
        <v>16</v>
      </c>
      <c r="L61" s="14">
        <v>44375</v>
      </c>
      <c r="M61" s="5">
        <v>44519</v>
      </c>
      <c r="N61" s="3">
        <v>180</v>
      </c>
      <c r="O61" s="6">
        <f t="shared" si="6"/>
        <v>144</v>
      </c>
      <c r="P61" s="3">
        <f t="shared" si="7"/>
        <v>25920</v>
      </c>
      <c r="Q61" s="3">
        <v>1096.8599999999999</v>
      </c>
      <c r="R61" s="3">
        <v>86</v>
      </c>
      <c r="S61" s="6">
        <f t="shared" si="8"/>
        <v>94329.959999999992</v>
      </c>
      <c r="T61" s="3" t="s">
        <v>298</v>
      </c>
      <c r="U61" s="3">
        <v>99.9</v>
      </c>
      <c r="V61" s="3">
        <f t="shared" si="9"/>
        <v>109576.314</v>
      </c>
      <c r="W61" s="3" t="s">
        <v>100</v>
      </c>
      <c r="X61" s="6">
        <v>987.17399999999998</v>
      </c>
      <c r="Y61" s="3">
        <v>80</v>
      </c>
      <c r="Z61" s="3">
        <v>0</v>
      </c>
      <c r="AA61" s="3">
        <v>2</v>
      </c>
      <c r="AB61" s="3">
        <v>0</v>
      </c>
      <c r="AC61" s="3">
        <v>82</v>
      </c>
      <c r="AD61" s="6">
        <f t="shared" si="10"/>
        <v>80948.267999999996</v>
      </c>
      <c r="AE61" s="3">
        <v>89942.51999999999</v>
      </c>
      <c r="AF61" s="3" t="s">
        <v>97</v>
      </c>
      <c r="AG61" s="3" t="s">
        <v>93</v>
      </c>
      <c r="AH61" s="3"/>
    </row>
    <row r="62" spans="1:34" ht="24.95" customHeight="1" x14ac:dyDescent="0.25">
      <c r="A62" s="2">
        <v>58</v>
      </c>
      <c r="B62" s="3" t="s">
        <v>98</v>
      </c>
      <c r="C62" s="2" t="s">
        <v>37</v>
      </c>
      <c r="D62" s="3" t="s">
        <v>101</v>
      </c>
      <c r="E62" s="13" t="s">
        <v>78</v>
      </c>
      <c r="F62" s="11" t="s">
        <v>239</v>
      </c>
      <c r="G62" s="6">
        <v>8</v>
      </c>
      <c r="H62" s="6">
        <v>9.0399999999999991</v>
      </c>
      <c r="I62" s="21">
        <v>0</v>
      </c>
      <c r="J62" s="6">
        <f t="shared" si="5"/>
        <v>9.0399999999999991</v>
      </c>
      <c r="K62" s="3">
        <v>16</v>
      </c>
      <c r="L62" s="14">
        <v>44375</v>
      </c>
      <c r="M62" s="5">
        <v>44519</v>
      </c>
      <c r="N62" s="3">
        <v>180</v>
      </c>
      <c r="O62" s="6">
        <f t="shared" si="6"/>
        <v>144</v>
      </c>
      <c r="P62" s="3">
        <f t="shared" si="7"/>
        <v>25920</v>
      </c>
      <c r="Q62" s="3">
        <v>1104.02</v>
      </c>
      <c r="R62" s="3">
        <v>80</v>
      </c>
      <c r="S62" s="6">
        <f t="shared" si="8"/>
        <v>88321.600000000006</v>
      </c>
      <c r="T62" s="3" t="s">
        <v>298</v>
      </c>
      <c r="U62" s="3">
        <v>99.9</v>
      </c>
      <c r="V62" s="3">
        <f t="shared" si="9"/>
        <v>110291.598</v>
      </c>
      <c r="W62" s="3" t="s">
        <v>100</v>
      </c>
      <c r="X62" s="6">
        <v>993.61800000000005</v>
      </c>
      <c r="Y62" s="3">
        <v>80</v>
      </c>
      <c r="Z62" s="3">
        <v>0</v>
      </c>
      <c r="AA62" s="3">
        <v>0</v>
      </c>
      <c r="AB62" s="3">
        <v>0</v>
      </c>
      <c r="AC62" s="3">
        <v>80</v>
      </c>
      <c r="AD62" s="6">
        <f t="shared" si="10"/>
        <v>79489.440000000002</v>
      </c>
      <c r="AE62" s="3">
        <v>88321.600000000006</v>
      </c>
      <c r="AF62" s="3" t="s">
        <v>97</v>
      </c>
      <c r="AG62" s="3" t="s">
        <v>93</v>
      </c>
      <c r="AH62" s="3"/>
    </row>
    <row r="63" spans="1:34" ht="24.95" customHeight="1" x14ac:dyDescent="0.25">
      <c r="A63" s="2">
        <v>59</v>
      </c>
      <c r="B63" s="3" t="s">
        <v>98</v>
      </c>
      <c r="C63" s="2" t="s">
        <v>37</v>
      </c>
      <c r="D63" s="3" t="s">
        <v>101</v>
      </c>
      <c r="E63" s="13" t="s">
        <v>88</v>
      </c>
      <c r="F63" s="11" t="s">
        <v>240</v>
      </c>
      <c r="G63" s="6">
        <v>10</v>
      </c>
      <c r="H63" s="6">
        <v>6.98</v>
      </c>
      <c r="I63" s="21">
        <v>0</v>
      </c>
      <c r="J63" s="6">
        <f t="shared" si="5"/>
        <v>6.98</v>
      </c>
      <c r="K63" s="3">
        <v>25</v>
      </c>
      <c r="L63" s="14">
        <v>44376</v>
      </c>
      <c r="M63" s="5">
        <v>44519</v>
      </c>
      <c r="N63" s="3">
        <v>180</v>
      </c>
      <c r="O63" s="6">
        <f t="shared" si="6"/>
        <v>143</v>
      </c>
      <c r="P63" s="3">
        <f t="shared" si="7"/>
        <v>25740</v>
      </c>
      <c r="Q63" s="3">
        <v>1755.23</v>
      </c>
      <c r="R63" s="3">
        <v>84</v>
      </c>
      <c r="S63" s="6">
        <f t="shared" si="8"/>
        <v>147439.32</v>
      </c>
      <c r="T63" s="3" t="s">
        <v>298</v>
      </c>
      <c r="U63" s="3">
        <v>99.9</v>
      </c>
      <c r="V63" s="3">
        <f t="shared" si="9"/>
        <v>175347.47700000001</v>
      </c>
      <c r="W63" s="3" t="s">
        <v>100</v>
      </c>
      <c r="X63" s="6">
        <v>1649.9161999999999</v>
      </c>
      <c r="Y63" s="3">
        <v>80</v>
      </c>
      <c r="Z63" s="3">
        <v>3.2</v>
      </c>
      <c r="AA63" s="3">
        <v>0</v>
      </c>
      <c r="AB63" s="3">
        <v>0</v>
      </c>
      <c r="AC63" s="3">
        <v>83.2</v>
      </c>
      <c r="AD63" s="6">
        <f t="shared" si="10"/>
        <v>137273.02784</v>
      </c>
      <c r="AE63" s="3">
        <v>146035.136</v>
      </c>
      <c r="AF63" s="3" t="s">
        <v>97</v>
      </c>
      <c r="AG63" s="3" t="s">
        <v>93</v>
      </c>
      <c r="AH63" s="3"/>
    </row>
    <row r="64" spans="1:34" ht="24.95" customHeight="1" x14ac:dyDescent="0.25">
      <c r="A64" s="2">
        <v>60</v>
      </c>
      <c r="B64" s="3" t="s">
        <v>98</v>
      </c>
      <c r="C64" s="2" t="s">
        <v>37</v>
      </c>
      <c r="D64" s="3" t="s">
        <v>101</v>
      </c>
      <c r="E64" s="13" t="s">
        <v>89</v>
      </c>
      <c r="F64" s="11" t="s">
        <v>241</v>
      </c>
      <c r="G64" s="6">
        <v>8</v>
      </c>
      <c r="H64" s="6">
        <v>6.32</v>
      </c>
      <c r="I64" s="21">
        <v>0</v>
      </c>
      <c r="J64" s="6">
        <f t="shared" si="5"/>
        <v>6.32</v>
      </c>
      <c r="K64" s="3">
        <v>28</v>
      </c>
      <c r="L64" s="14">
        <v>44368</v>
      </c>
      <c r="M64" s="5">
        <v>44519</v>
      </c>
      <c r="N64" s="3">
        <v>180</v>
      </c>
      <c r="O64" s="6">
        <f t="shared" si="6"/>
        <v>151</v>
      </c>
      <c r="P64" s="3">
        <f t="shared" si="7"/>
        <v>27180</v>
      </c>
      <c r="Q64" s="3">
        <v>1976.47</v>
      </c>
      <c r="R64" s="3">
        <v>82</v>
      </c>
      <c r="S64" s="6">
        <f t="shared" si="8"/>
        <v>162070.54</v>
      </c>
      <c r="T64" s="3" t="s">
        <v>298</v>
      </c>
      <c r="U64" s="3">
        <v>99.9</v>
      </c>
      <c r="V64" s="3">
        <f t="shared" si="9"/>
        <v>197449.353</v>
      </c>
      <c r="W64" s="3" t="s">
        <v>100</v>
      </c>
      <c r="X64" s="6">
        <v>1857.8817999999999</v>
      </c>
      <c r="Y64" s="3">
        <v>80</v>
      </c>
      <c r="Z64" s="3">
        <v>3.2</v>
      </c>
      <c r="AA64" s="3">
        <v>0</v>
      </c>
      <c r="AB64" s="3">
        <v>0</v>
      </c>
      <c r="AC64" s="3">
        <v>83.2</v>
      </c>
      <c r="AD64" s="6">
        <f t="shared" si="10"/>
        <v>154575.76576000001</v>
      </c>
      <c r="AE64" s="3">
        <v>164442.304</v>
      </c>
      <c r="AF64" s="3" t="s">
        <v>97</v>
      </c>
      <c r="AG64" s="3" t="s">
        <v>93</v>
      </c>
      <c r="AH64" s="3"/>
    </row>
    <row r="65" spans="1:34" ht="24.95" customHeight="1" x14ac:dyDescent="0.25">
      <c r="A65" s="2">
        <v>61</v>
      </c>
      <c r="B65" s="3" t="s">
        <v>98</v>
      </c>
      <c r="C65" s="2" t="s">
        <v>37</v>
      </c>
      <c r="D65" s="3" t="s">
        <v>101</v>
      </c>
      <c r="E65" s="7" t="s">
        <v>79</v>
      </c>
      <c r="F65" s="11" t="s">
        <v>242</v>
      </c>
      <c r="G65" s="6">
        <v>9.5</v>
      </c>
      <c r="H65" s="6">
        <v>11.05</v>
      </c>
      <c r="I65" s="21">
        <v>0</v>
      </c>
      <c r="J65" s="6">
        <f t="shared" si="5"/>
        <v>11.05</v>
      </c>
      <c r="K65" s="3">
        <v>52</v>
      </c>
      <c r="L65" s="14">
        <v>44352</v>
      </c>
      <c r="M65" s="5">
        <v>44519</v>
      </c>
      <c r="N65" s="3">
        <v>180</v>
      </c>
      <c r="O65" s="6">
        <f t="shared" si="6"/>
        <v>167</v>
      </c>
      <c r="P65" s="3">
        <f t="shared" si="7"/>
        <v>30060</v>
      </c>
      <c r="Q65" s="3">
        <v>3623.06</v>
      </c>
      <c r="R65" s="3">
        <v>83</v>
      </c>
      <c r="S65" s="6">
        <f t="shared" si="8"/>
        <v>300713.98</v>
      </c>
      <c r="T65" s="3" t="s">
        <v>298</v>
      </c>
      <c r="U65" s="3">
        <v>99.9</v>
      </c>
      <c r="V65" s="3">
        <f t="shared" si="9"/>
        <v>361943.69400000002</v>
      </c>
      <c r="W65" s="3" t="s">
        <v>100</v>
      </c>
      <c r="X65" s="6">
        <v>3333.2152000000001</v>
      </c>
      <c r="Y65" s="3">
        <v>80</v>
      </c>
      <c r="Z65" s="3">
        <v>1.6</v>
      </c>
      <c r="AA65" s="3">
        <v>0</v>
      </c>
      <c r="AB65" s="3">
        <v>0</v>
      </c>
      <c r="AC65" s="3">
        <v>81.599999999999994</v>
      </c>
      <c r="AD65" s="6">
        <f t="shared" si="10"/>
        <v>271990.36031999998</v>
      </c>
      <c r="AE65" s="3">
        <v>295641.696</v>
      </c>
      <c r="AF65" s="3" t="s">
        <v>97</v>
      </c>
      <c r="AG65" s="3" t="s">
        <v>93</v>
      </c>
      <c r="AH65" s="3"/>
    </row>
    <row r="66" spans="1:34" ht="24.95" customHeight="1" x14ac:dyDescent="0.25">
      <c r="A66" s="2">
        <v>62</v>
      </c>
      <c r="B66" s="3" t="s">
        <v>98</v>
      </c>
      <c r="C66" s="2" t="s">
        <v>37</v>
      </c>
      <c r="D66" s="3" t="s">
        <v>101</v>
      </c>
      <c r="E66" s="13" t="s">
        <v>90</v>
      </c>
      <c r="F66" s="11" t="s">
        <v>243</v>
      </c>
      <c r="G66" s="6">
        <v>3.5</v>
      </c>
      <c r="H66" s="6">
        <v>1.1499999999999999</v>
      </c>
      <c r="I66" s="21">
        <v>0</v>
      </c>
      <c r="J66" s="6">
        <f t="shared" si="5"/>
        <v>1.1499999999999999</v>
      </c>
      <c r="K66" s="3">
        <v>6</v>
      </c>
      <c r="L66" s="14">
        <v>44372</v>
      </c>
      <c r="M66" s="5">
        <v>44519</v>
      </c>
      <c r="N66" s="3">
        <v>180</v>
      </c>
      <c r="O66" s="6">
        <f t="shared" si="6"/>
        <v>147</v>
      </c>
      <c r="P66" s="3">
        <f t="shared" si="7"/>
        <v>26460</v>
      </c>
      <c r="Q66" s="3">
        <v>408.83</v>
      </c>
      <c r="R66" s="3">
        <v>85</v>
      </c>
      <c r="S66" s="6">
        <f t="shared" si="8"/>
        <v>34750.549999999996</v>
      </c>
      <c r="T66" s="3" t="s">
        <v>298</v>
      </c>
      <c r="U66" s="3">
        <v>99.9</v>
      </c>
      <c r="V66" s="3">
        <f t="shared" si="9"/>
        <v>40842.116999999998</v>
      </c>
      <c r="W66" s="3" t="s">
        <v>100</v>
      </c>
      <c r="X66" s="6">
        <v>384.30019999999996</v>
      </c>
      <c r="Y66" s="3">
        <v>80</v>
      </c>
      <c r="Z66" s="3">
        <v>3.2</v>
      </c>
      <c r="AA66" s="3">
        <v>2</v>
      </c>
      <c r="AB66" s="3">
        <v>0</v>
      </c>
      <c r="AC66" s="3">
        <v>85.2</v>
      </c>
      <c r="AD66" s="6">
        <f t="shared" si="10"/>
        <v>32742.377039999999</v>
      </c>
      <c r="AE66" s="3">
        <v>34832.315999999999</v>
      </c>
      <c r="AF66" s="3" t="s">
        <v>97</v>
      </c>
      <c r="AG66" s="3" t="s">
        <v>93</v>
      </c>
      <c r="AH66" s="3"/>
    </row>
    <row r="67" spans="1:34" ht="24.95" customHeight="1" x14ac:dyDescent="0.25">
      <c r="A67" s="2">
        <v>63</v>
      </c>
      <c r="B67" s="3" t="s">
        <v>98</v>
      </c>
      <c r="C67" s="2" t="s">
        <v>37</v>
      </c>
      <c r="D67" s="3" t="s">
        <v>101</v>
      </c>
      <c r="E67" s="13" t="s">
        <v>80</v>
      </c>
      <c r="F67" s="11" t="s">
        <v>244</v>
      </c>
      <c r="G67" s="6">
        <v>3.5</v>
      </c>
      <c r="H67" s="6">
        <v>2.23</v>
      </c>
      <c r="I67" s="21">
        <v>0</v>
      </c>
      <c r="J67" s="6">
        <f t="shared" si="5"/>
        <v>2.23</v>
      </c>
      <c r="K67" s="3">
        <v>10</v>
      </c>
      <c r="L67" s="14">
        <v>44368</v>
      </c>
      <c r="M67" s="5">
        <v>44519</v>
      </c>
      <c r="N67" s="3">
        <v>180</v>
      </c>
      <c r="O67" s="6">
        <f t="shared" si="6"/>
        <v>151</v>
      </c>
      <c r="P67" s="3">
        <f t="shared" si="7"/>
        <v>27180</v>
      </c>
      <c r="Q67" s="3">
        <v>702.43</v>
      </c>
      <c r="R67" s="3">
        <v>86</v>
      </c>
      <c r="S67" s="6">
        <f t="shared" si="8"/>
        <v>60408.979999999996</v>
      </c>
      <c r="T67" s="3" t="s">
        <v>298</v>
      </c>
      <c r="U67" s="3">
        <v>99.9</v>
      </c>
      <c r="V67" s="3">
        <f t="shared" si="9"/>
        <v>70172.756999999998</v>
      </c>
      <c r="W67" s="3" t="s">
        <v>100</v>
      </c>
      <c r="X67" s="6">
        <v>330.14209999999997</v>
      </c>
      <c r="Y67" s="3">
        <v>80</v>
      </c>
      <c r="Z67" s="3">
        <v>-4</v>
      </c>
      <c r="AA67" s="3">
        <v>2</v>
      </c>
      <c r="AB67" s="3">
        <v>0</v>
      </c>
      <c r="AC67" s="3">
        <v>78</v>
      </c>
      <c r="AD67" s="6">
        <f t="shared" si="10"/>
        <v>25751.083799999997</v>
      </c>
      <c r="AE67" s="3">
        <v>54789.539999999994</v>
      </c>
      <c r="AF67" s="3" t="s">
        <v>97</v>
      </c>
      <c r="AG67" s="3" t="s">
        <v>93</v>
      </c>
      <c r="AH67" s="3"/>
    </row>
    <row r="68" spans="1:34" ht="24.95" customHeight="1" x14ac:dyDescent="0.25">
      <c r="A68" s="2">
        <v>64</v>
      </c>
      <c r="B68" s="3" t="s">
        <v>98</v>
      </c>
      <c r="C68" s="2" t="s">
        <v>37</v>
      </c>
      <c r="D68" s="3" t="s">
        <v>101</v>
      </c>
      <c r="E68" s="13" t="s">
        <v>91</v>
      </c>
      <c r="F68" s="11" t="s">
        <v>245</v>
      </c>
      <c r="G68" s="6">
        <v>3.5</v>
      </c>
      <c r="H68" s="6">
        <v>2.86</v>
      </c>
      <c r="I68" s="21">
        <v>0</v>
      </c>
      <c r="J68" s="6">
        <f t="shared" si="5"/>
        <v>2.86</v>
      </c>
      <c r="K68" s="3">
        <v>14</v>
      </c>
      <c r="L68" s="14">
        <v>44375</v>
      </c>
      <c r="M68" s="5">
        <v>44519</v>
      </c>
      <c r="N68" s="3">
        <v>180</v>
      </c>
      <c r="O68" s="6">
        <f t="shared" si="6"/>
        <v>144</v>
      </c>
      <c r="P68" s="3">
        <f t="shared" si="7"/>
        <v>25920</v>
      </c>
      <c r="Q68" s="3">
        <v>977.65</v>
      </c>
      <c r="R68" s="3">
        <v>85</v>
      </c>
      <c r="S68" s="6">
        <f t="shared" si="8"/>
        <v>83100.25</v>
      </c>
      <c r="T68" s="3" t="s">
        <v>298</v>
      </c>
      <c r="U68" s="3">
        <v>99.9</v>
      </c>
      <c r="V68" s="3">
        <f t="shared" si="9"/>
        <v>97667.235000000001</v>
      </c>
      <c r="W68" s="3" t="s">
        <v>100</v>
      </c>
      <c r="X68" s="6">
        <v>918.99099999999987</v>
      </c>
      <c r="Y68" s="3">
        <v>80</v>
      </c>
      <c r="Z68" s="3">
        <v>3.2</v>
      </c>
      <c r="AA68" s="3">
        <v>2</v>
      </c>
      <c r="AB68" s="3">
        <v>0</v>
      </c>
      <c r="AC68" s="3">
        <v>85.2</v>
      </c>
      <c r="AD68" s="6">
        <f t="shared" si="10"/>
        <v>78298.033199999991</v>
      </c>
      <c r="AE68" s="3">
        <v>83295.78</v>
      </c>
      <c r="AF68" s="3" t="s">
        <v>97</v>
      </c>
      <c r="AG68" s="3" t="s">
        <v>93</v>
      </c>
      <c r="AH68" s="3"/>
    </row>
    <row r="69" spans="1:34" ht="24.95" customHeight="1" x14ac:dyDescent="0.25">
      <c r="A69" s="2">
        <v>65</v>
      </c>
      <c r="B69" s="3" t="s">
        <v>98</v>
      </c>
      <c r="C69" s="2" t="s">
        <v>37</v>
      </c>
      <c r="D69" s="3" t="s">
        <v>101</v>
      </c>
      <c r="E69" s="13" t="s">
        <v>81</v>
      </c>
      <c r="F69" s="11" t="s">
        <v>247</v>
      </c>
      <c r="G69" s="6">
        <v>7</v>
      </c>
      <c r="H69" s="6">
        <v>6.81</v>
      </c>
      <c r="I69" s="21">
        <v>0</v>
      </c>
      <c r="J69" s="6">
        <f t="shared" si="5"/>
        <v>6.81</v>
      </c>
      <c r="K69" s="3">
        <v>24</v>
      </c>
      <c r="L69" s="14">
        <v>44372</v>
      </c>
      <c r="M69" s="5">
        <v>44519</v>
      </c>
      <c r="N69" s="3">
        <v>180</v>
      </c>
      <c r="O69" s="6">
        <f t="shared" ref="O69:O100" si="11">M69-L69</f>
        <v>147</v>
      </c>
      <c r="P69" s="3">
        <f t="shared" ref="P69:P100" si="12">N69*O69</f>
        <v>26460</v>
      </c>
      <c r="Q69" s="3">
        <v>1637.66</v>
      </c>
      <c r="R69" s="3">
        <v>88</v>
      </c>
      <c r="S69" s="6">
        <f t="shared" ref="S69:S100" si="13">Q69*R69</f>
        <v>144114.08000000002</v>
      </c>
      <c r="T69" s="3" t="s">
        <v>298</v>
      </c>
      <c r="U69" s="3">
        <v>99.9</v>
      </c>
      <c r="V69" s="3">
        <f t="shared" ref="V69:V100" si="14">Q69*U69</f>
        <v>163602.23400000003</v>
      </c>
      <c r="W69" s="3" t="s">
        <v>100</v>
      </c>
      <c r="X69" s="6">
        <v>1490.2706000000001</v>
      </c>
      <c r="Y69" s="3">
        <v>80</v>
      </c>
      <c r="Z69" s="3">
        <v>0.8</v>
      </c>
      <c r="AA69" s="3">
        <v>2</v>
      </c>
      <c r="AB69" s="3">
        <v>0</v>
      </c>
      <c r="AC69" s="3">
        <v>82.8</v>
      </c>
      <c r="AD69" s="6">
        <f t="shared" ref="AD69:AD100" si="15">X69*AC69</f>
        <v>123394.40568</v>
      </c>
      <c r="AE69" s="3">
        <v>135598.24799999999</v>
      </c>
      <c r="AF69" s="3" t="s">
        <v>97</v>
      </c>
      <c r="AG69" s="3" t="s">
        <v>93</v>
      </c>
      <c r="AH69" s="3"/>
    </row>
    <row r="70" spans="1:34" ht="24.95" customHeight="1" x14ac:dyDescent="0.25">
      <c r="A70" s="2">
        <v>66</v>
      </c>
      <c r="B70" s="3" t="s">
        <v>98</v>
      </c>
      <c r="C70" s="2" t="s">
        <v>37</v>
      </c>
      <c r="D70" s="3" t="s">
        <v>101</v>
      </c>
      <c r="E70" s="7" t="s">
        <v>169</v>
      </c>
      <c r="F70" s="11" t="s">
        <v>173</v>
      </c>
      <c r="G70" s="6">
        <v>3.5</v>
      </c>
      <c r="H70" s="6">
        <v>4</v>
      </c>
      <c r="I70" s="21">
        <v>0</v>
      </c>
      <c r="J70" s="6">
        <f t="shared" ref="J70:J133" si="16">H70-I70</f>
        <v>4</v>
      </c>
      <c r="K70" s="3">
        <v>17</v>
      </c>
      <c r="L70" s="14">
        <v>44377</v>
      </c>
      <c r="M70" s="5">
        <v>44545</v>
      </c>
      <c r="N70" s="3">
        <v>180</v>
      </c>
      <c r="O70" s="6">
        <f t="shared" si="11"/>
        <v>168</v>
      </c>
      <c r="P70" s="3">
        <f t="shared" si="12"/>
        <v>30240</v>
      </c>
      <c r="Q70" s="3">
        <v>1185.24</v>
      </c>
      <c r="R70" s="3">
        <v>89</v>
      </c>
      <c r="S70" s="6">
        <f t="shared" si="13"/>
        <v>105486.36</v>
      </c>
      <c r="T70" s="3" t="s">
        <v>298</v>
      </c>
      <c r="U70" s="3">
        <v>99.9</v>
      </c>
      <c r="V70" s="3">
        <f t="shared" si="14"/>
        <v>118405.47600000001</v>
      </c>
      <c r="W70" s="3" t="s">
        <v>100</v>
      </c>
      <c r="X70" s="6">
        <v>977.62627494349567</v>
      </c>
      <c r="Y70" s="3">
        <v>80</v>
      </c>
      <c r="Z70" s="3">
        <v>0</v>
      </c>
      <c r="AA70" s="3">
        <v>2</v>
      </c>
      <c r="AB70" s="3">
        <v>0</v>
      </c>
      <c r="AC70" s="3">
        <v>82</v>
      </c>
      <c r="AD70" s="6">
        <f t="shared" si="15"/>
        <v>80165.354545366645</v>
      </c>
      <c r="AE70" s="3">
        <v>97189.680000000008</v>
      </c>
      <c r="AF70" s="3" t="s">
        <v>97</v>
      </c>
      <c r="AG70" s="3" t="s">
        <v>93</v>
      </c>
      <c r="AH70" s="3"/>
    </row>
    <row r="71" spans="1:34" ht="24.95" customHeight="1" x14ac:dyDescent="0.25">
      <c r="A71" s="2">
        <v>67</v>
      </c>
      <c r="B71" s="3" t="s">
        <v>98</v>
      </c>
      <c r="C71" s="2" t="s">
        <v>37</v>
      </c>
      <c r="D71" s="3" t="s">
        <v>101</v>
      </c>
      <c r="E71" s="7" t="s">
        <v>45</v>
      </c>
      <c r="F71" s="11" t="s">
        <v>174</v>
      </c>
      <c r="G71" s="6">
        <v>4.5</v>
      </c>
      <c r="H71" s="12">
        <v>2.81</v>
      </c>
      <c r="I71" s="21">
        <v>0</v>
      </c>
      <c r="J71" s="6">
        <f t="shared" si="16"/>
        <v>2.81</v>
      </c>
      <c r="K71" s="3">
        <v>8</v>
      </c>
      <c r="L71" s="15">
        <v>44377</v>
      </c>
      <c r="M71" s="5">
        <v>44545</v>
      </c>
      <c r="N71" s="3">
        <v>180</v>
      </c>
      <c r="O71" s="6">
        <f t="shared" si="11"/>
        <v>168</v>
      </c>
      <c r="P71" s="3">
        <f t="shared" si="12"/>
        <v>30240</v>
      </c>
      <c r="Q71" s="3">
        <v>561.82000000000005</v>
      </c>
      <c r="R71" s="3">
        <v>92</v>
      </c>
      <c r="S71" s="6">
        <f t="shared" si="13"/>
        <v>51687.44</v>
      </c>
      <c r="T71" s="3" t="s">
        <v>298</v>
      </c>
      <c r="U71" s="3">
        <v>99.9</v>
      </c>
      <c r="V71" s="3">
        <f t="shared" si="14"/>
        <v>56125.818000000007</v>
      </c>
      <c r="W71" s="3" t="s">
        <v>100</v>
      </c>
      <c r="X71" s="6">
        <v>471.13557202250007</v>
      </c>
      <c r="Y71" s="3">
        <v>80</v>
      </c>
      <c r="Z71" s="3">
        <v>0</v>
      </c>
      <c r="AA71" s="3">
        <v>2</v>
      </c>
      <c r="AB71" s="3">
        <v>0</v>
      </c>
      <c r="AC71" s="3">
        <v>82</v>
      </c>
      <c r="AD71" s="6">
        <f t="shared" si="15"/>
        <v>38633.116905845003</v>
      </c>
      <c r="AE71" s="3">
        <v>46069.240000000005</v>
      </c>
      <c r="AF71" s="3" t="s">
        <v>97</v>
      </c>
      <c r="AG71" s="3" t="s">
        <v>93</v>
      </c>
      <c r="AH71" s="3"/>
    </row>
    <row r="72" spans="1:34" ht="24.95" customHeight="1" x14ac:dyDescent="0.25">
      <c r="A72" s="2">
        <v>68</v>
      </c>
      <c r="B72" s="3" t="s">
        <v>98</v>
      </c>
      <c r="C72" s="2" t="s">
        <v>37</v>
      </c>
      <c r="D72" s="3" t="s">
        <v>101</v>
      </c>
      <c r="E72" s="7" t="s">
        <v>141</v>
      </c>
      <c r="F72" s="11" t="s">
        <v>175</v>
      </c>
      <c r="G72" s="6">
        <v>8</v>
      </c>
      <c r="H72" s="12">
        <v>6.23</v>
      </c>
      <c r="I72" s="21">
        <v>0</v>
      </c>
      <c r="J72" s="6">
        <f t="shared" si="16"/>
        <v>6.23</v>
      </c>
      <c r="K72" s="3">
        <v>14</v>
      </c>
      <c r="L72" s="15">
        <v>44377</v>
      </c>
      <c r="M72" s="5">
        <v>44545</v>
      </c>
      <c r="N72" s="3">
        <v>180</v>
      </c>
      <c r="O72" s="6">
        <f t="shared" si="11"/>
        <v>168</v>
      </c>
      <c r="P72" s="3">
        <f t="shared" si="12"/>
        <v>30240</v>
      </c>
      <c r="Q72" s="3">
        <v>939.62</v>
      </c>
      <c r="R72" s="3">
        <v>84</v>
      </c>
      <c r="S72" s="6">
        <f t="shared" si="13"/>
        <v>78928.08</v>
      </c>
      <c r="T72" s="3" t="s">
        <v>298</v>
      </c>
      <c r="U72" s="3">
        <v>99.9</v>
      </c>
      <c r="V72" s="3">
        <f t="shared" si="14"/>
        <v>93868.038</v>
      </c>
      <c r="W72" s="3" t="s">
        <v>100</v>
      </c>
      <c r="X72" s="6">
        <v>797.59026598694982</v>
      </c>
      <c r="Y72" s="3">
        <v>80</v>
      </c>
      <c r="Z72" s="3">
        <v>0</v>
      </c>
      <c r="AA72" s="3">
        <v>0</v>
      </c>
      <c r="AB72" s="3">
        <v>0</v>
      </c>
      <c r="AC72" s="3">
        <v>80</v>
      </c>
      <c r="AD72" s="6">
        <f t="shared" si="15"/>
        <v>63807.221278955985</v>
      </c>
      <c r="AE72" s="3">
        <v>75169.600000000006</v>
      </c>
      <c r="AF72" s="3" t="s">
        <v>97</v>
      </c>
      <c r="AG72" s="3" t="s">
        <v>93</v>
      </c>
      <c r="AH72" s="3"/>
    </row>
    <row r="73" spans="1:34" ht="24.95" customHeight="1" x14ac:dyDescent="0.25">
      <c r="A73" s="2">
        <v>69</v>
      </c>
      <c r="B73" s="3" t="s">
        <v>98</v>
      </c>
      <c r="C73" s="2" t="s">
        <v>37</v>
      </c>
      <c r="D73" s="3" t="s">
        <v>101</v>
      </c>
      <c r="E73" s="7" t="s">
        <v>154</v>
      </c>
      <c r="F73" s="11" t="s">
        <v>176</v>
      </c>
      <c r="G73" s="6">
        <v>3</v>
      </c>
      <c r="H73" s="12">
        <v>3.05</v>
      </c>
      <c r="I73" s="21">
        <v>0</v>
      </c>
      <c r="J73" s="6">
        <f t="shared" si="16"/>
        <v>3.05</v>
      </c>
      <c r="K73" s="3">
        <v>8</v>
      </c>
      <c r="L73" s="15">
        <v>44377</v>
      </c>
      <c r="M73" s="5">
        <v>44545</v>
      </c>
      <c r="N73" s="3">
        <v>180</v>
      </c>
      <c r="O73" s="6">
        <f t="shared" si="11"/>
        <v>168</v>
      </c>
      <c r="P73" s="3">
        <f t="shared" si="12"/>
        <v>30240</v>
      </c>
      <c r="Q73" s="3">
        <v>562.17999999999995</v>
      </c>
      <c r="R73" s="3">
        <v>88</v>
      </c>
      <c r="S73" s="6">
        <f t="shared" si="13"/>
        <v>49471.839999999997</v>
      </c>
      <c r="T73" s="3" t="s">
        <v>298</v>
      </c>
      <c r="U73" s="3">
        <v>99.9</v>
      </c>
      <c r="V73" s="3">
        <f t="shared" si="14"/>
        <v>56161.781999999999</v>
      </c>
      <c r="W73" s="3" t="s">
        <v>100</v>
      </c>
      <c r="X73" s="6">
        <v>471.18186794875675</v>
      </c>
      <c r="Y73" s="3">
        <v>80</v>
      </c>
      <c r="Z73" s="3">
        <v>0</v>
      </c>
      <c r="AA73" s="3">
        <v>2</v>
      </c>
      <c r="AB73" s="3">
        <v>0</v>
      </c>
      <c r="AC73" s="3">
        <v>82</v>
      </c>
      <c r="AD73" s="6">
        <f t="shared" si="15"/>
        <v>38636.913171798056</v>
      </c>
      <c r="AE73" s="3">
        <v>46098.759999999995</v>
      </c>
      <c r="AF73" s="3" t="s">
        <v>97</v>
      </c>
      <c r="AG73" s="3" t="s">
        <v>93</v>
      </c>
      <c r="AH73" s="3"/>
    </row>
    <row r="74" spans="1:34" ht="24.95" customHeight="1" x14ac:dyDescent="0.25">
      <c r="A74" s="2">
        <v>70</v>
      </c>
      <c r="B74" s="3" t="s">
        <v>98</v>
      </c>
      <c r="C74" s="2" t="s">
        <v>37</v>
      </c>
      <c r="D74" s="3" t="s">
        <v>101</v>
      </c>
      <c r="E74" s="19" t="s">
        <v>145</v>
      </c>
      <c r="F74" s="11" t="s">
        <v>177</v>
      </c>
      <c r="G74" s="6">
        <v>18</v>
      </c>
      <c r="H74" s="12">
        <v>16.649999999999999</v>
      </c>
      <c r="I74" s="21">
        <v>0</v>
      </c>
      <c r="J74" s="6">
        <f t="shared" si="16"/>
        <v>16.649999999999999</v>
      </c>
      <c r="K74" s="3">
        <v>97</v>
      </c>
      <c r="L74" s="15">
        <v>44377</v>
      </c>
      <c r="M74" s="5">
        <v>44545</v>
      </c>
      <c r="N74" s="3">
        <v>180</v>
      </c>
      <c r="O74" s="6">
        <f t="shared" si="11"/>
        <v>168</v>
      </c>
      <c r="P74" s="3">
        <f t="shared" si="12"/>
        <v>30240</v>
      </c>
      <c r="Q74" s="3">
        <v>6849.84</v>
      </c>
      <c r="R74" s="3">
        <v>84</v>
      </c>
      <c r="S74" s="6">
        <f t="shared" si="13"/>
        <v>575386.56000000006</v>
      </c>
      <c r="T74" s="3" t="s">
        <v>298</v>
      </c>
      <c r="U74" s="3">
        <v>99.9</v>
      </c>
      <c r="V74" s="3">
        <f t="shared" si="14"/>
        <v>684299.01600000006</v>
      </c>
      <c r="W74" s="3" t="s">
        <v>100</v>
      </c>
      <c r="X74" s="6">
        <v>6325.8692843063545</v>
      </c>
      <c r="Y74" s="3">
        <v>80</v>
      </c>
      <c r="Z74" s="3">
        <v>1.6</v>
      </c>
      <c r="AA74" s="3">
        <v>0</v>
      </c>
      <c r="AB74" s="3">
        <v>0</v>
      </c>
      <c r="AC74" s="3">
        <v>81.599999999999994</v>
      </c>
      <c r="AD74" s="6">
        <f t="shared" si="15"/>
        <v>516190.93359939847</v>
      </c>
      <c r="AE74" s="3">
        <v>558946.94400000002</v>
      </c>
      <c r="AF74" s="3" t="s">
        <v>97</v>
      </c>
      <c r="AG74" s="3" t="s">
        <v>93</v>
      </c>
      <c r="AH74" s="3"/>
    </row>
    <row r="75" spans="1:34" ht="24.95" customHeight="1" x14ac:dyDescent="0.25">
      <c r="A75" s="2">
        <v>71</v>
      </c>
      <c r="B75" s="3" t="s">
        <v>98</v>
      </c>
      <c r="C75" s="2" t="s">
        <v>37</v>
      </c>
      <c r="D75" s="3" t="s">
        <v>101</v>
      </c>
      <c r="E75" s="19" t="s">
        <v>168</v>
      </c>
      <c r="F75" s="11" t="s">
        <v>178</v>
      </c>
      <c r="G75" s="6">
        <v>20.5</v>
      </c>
      <c r="H75" s="12">
        <v>8.0399999999999991</v>
      </c>
      <c r="I75" s="21">
        <v>0</v>
      </c>
      <c r="J75" s="6">
        <f t="shared" si="16"/>
        <v>8.0399999999999991</v>
      </c>
      <c r="K75" s="3">
        <v>52</v>
      </c>
      <c r="L75" s="15">
        <v>44377</v>
      </c>
      <c r="M75" s="5">
        <v>44545</v>
      </c>
      <c r="N75" s="3">
        <v>180</v>
      </c>
      <c r="O75" s="6">
        <f t="shared" si="11"/>
        <v>168</v>
      </c>
      <c r="P75" s="3">
        <f t="shared" si="12"/>
        <v>30240</v>
      </c>
      <c r="Q75" s="3">
        <v>3628.74</v>
      </c>
      <c r="R75" s="3">
        <v>89</v>
      </c>
      <c r="S75" s="6">
        <f t="shared" si="13"/>
        <v>322957.86</v>
      </c>
      <c r="T75" s="3" t="s">
        <v>298</v>
      </c>
      <c r="U75" s="3">
        <v>99.9</v>
      </c>
      <c r="V75" s="3">
        <f t="shared" si="14"/>
        <v>362511.12599999999</v>
      </c>
      <c r="W75" s="3" t="s">
        <v>100</v>
      </c>
      <c r="X75" s="6">
        <v>3011.9191168661118</v>
      </c>
      <c r="Y75" s="3">
        <v>80</v>
      </c>
      <c r="Z75" s="3">
        <v>0</v>
      </c>
      <c r="AA75" s="3">
        <v>2</v>
      </c>
      <c r="AB75" s="3">
        <v>0</v>
      </c>
      <c r="AC75" s="3">
        <v>82</v>
      </c>
      <c r="AD75" s="6">
        <f t="shared" si="15"/>
        <v>246977.36758302117</v>
      </c>
      <c r="AE75" s="3">
        <v>297556.68</v>
      </c>
      <c r="AF75" s="3" t="s">
        <v>97</v>
      </c>
      <c r="AG75" s="3" t="s">
        <v>93</v>
      </c>
      <c r="AH75" s="3"/>
    </row>
    <row r="76" spans="1:34" ht="24.95" customHeight="1" x14ac:dyDescent="0.25">
      <c r="A76" s="2">
        <v>72</v>
      </c>
      <c r="B76" s="3" t="s">
        <v>98</v>
      </c>
      <c r="C76" s="2" t="s">
        <v>37</v>
      </c>
      <c r="D76" s="3" t="s">
        <v>101</v>
      </c>
      <c r="E76" s="7" t="s">
        <v>136</v>
      </c>
      <c r="F76" s="11" t="s">
        <v>179</v>
      </c>
      <c r="G76" s="6">
        <v>15</v>
      </c>
      <c r="H76" s="12">
        <v>10.75</v>
      </c>
      <c r="I76" s="21">
        <v>0</v>
      </c>
      <c r="J76" s="6">
        <f t="shared" si="16"/>
        <v>10.75</v>
      </c>
      <c r="K76" s="3">
        <v>59</v>
      </c>
      <c r="L76" s="15">
        <v>44377</v>
      </c>
      <c r="M76" s="5">
        <v>44545</v>
      </c>
      <c r="N76" s="3">
        <v>180</v>
      </c>
      <c r="O76" s="6">
        <f t="shared" si="11"/>
        <v>168</v>
      </c>
      <c r="P76" s="3">
        <f t="shared" si="12"/>
        <v>30240</v>
      </c>
      <c r="Q76" s="3">
        <v>4150.88</v>
      </c>
      <c r="R76" s="3">
        <v>95</v>
      </c>
      <c r="S76" s="6">
        <f t="shared" si="13"/>
        <v>394333.60000000003</v>
      </c>
      <c r="T76" s="3" t="s">
        <v>298</v>
      </c>
      <c r="U76" s="3">
        <v>99.9</v>
      </c>
      <c r="V76" s="3">
        <f t="shared" si="14"/>
        <v>414672.91200000001</v>
      </c>
      <c r="W76" s="3" t="s">
        <v>100</v>
      </c>
      <c r="X76" s="6">
        <v>3825.719756190259</v>
      </c>
      <c r="Y76" s="3">
        <v>80</v>
      </c>
      <c r="Z76" s="3">
        <v>1.6</v>
      </c>
      <c r="AA76" s="3">
        <v>2</v>
      </c>
      <c r="AB76" s="3">
        <v>0</v>
      </c>
      <c r="AC76" s="3">
        <v>83.6</v>
      </c>
      <c r="AD76" s="6">
        <f t="shared" si="15"/>
        <v>319830.17161750561</v>
      </c>
      <c r="AE76" s="3">
        <v>347013.56799999997</v>
      </c>
      <c r="AF76" s="3" t="s">
        <v>97</v>
      </c>
      <c r="AG76" s="3" t="s">
        <v>93</v>
      </c>
      <c r="AH76" s="3"/>
    </row>
    <row r="77" spans="1:34" ht="24.95" customHeight="1" x14ac:dyDescent="0.25">
      <c r="A77" s="2">
        <v>73</v>
      </c>
      <c r="B77" s="3" t="s">
        <v>98</v>
      </c>
      <c r="C77" s="2" t="s">
        <v>37</v>
      </c>
      <c r="D77" s="3" t="s">
        <v>101</v>
      </c>
      <c r="E77" s="19" t="s">
        <v>139</v>
      </c>
      <c r="F77" s="11" t="s">
        <v>183</v>
      </c>
      <c r="G77" s="6">
        <v>9</v>
      </c>
      <c r="H77" s="12">
        <v>10</v>
      </c>
      <c r="I77" s="12">
        <v>1.5</v>
      </c>
      <c r="J77" s="6">
        <f t="shared" si="16"/>
        <v>8.5</v>
      </c>
      <c r="K77" s="3">
        <v>42</v>
      </c>
      <c r="L77" s="15">
        <v>44377</v>
      </c>
      <c r="M77" s="5">
        <v>44545</v>
      </c>
      <c r="N77" s="3">
        <v>180</v>
      </c>
      <c r="O77" s="6">
        <f t="shared" si="11"/>
        <v>168</v>
      </c>
      <c r="P77" s="3">
        <f t="shared" si="12"/>
        <v>30240</v>
      </c>
      <c r="Q77" s="3">
        <v>2956.88</v>
      </c>
      <c r="R77" s="3">
        <v>96</v>
      </c>
      <c r="S77" s="6">
        <f t="shared" si="13"/>
        <v>283860.47999999998</v>
      </c>
      <c r="T77" s="3" t="s">
        <v>298</v>
      </c>
      <c r="U77" s="3">
        <v>99.9</v>
      </c>
      <c r="V77" s="3">
        <f t="shared" si="14"/>
        <v>295392.31200000003</v>
      </c>
      <c r="W77" s="3" t="s">
        <v>100</v>
      </c>
      <c r="X77" s="6">
        <v>2516.405267851123</v>
      </c>
      <c r="Y77" s="3">
        <v>80</v>
      </c>
      <c r="Z77" s="3">
        <v>0</v>
      </c>
      <c r="AA77" s="3">
        <v>2</v>
      </c>
      <c r="AB77" s="3">
        <v>0</v>
      </c>
      <c r="AC77" s="3">
        <v>82</v>
      </c>
      <c r="AD77" s="6">
        <f t="shared" si="15"/>
        <v>206345.23196379209</v>
      </c>
      <c r="AE77" s="3">
        <v>242464.16</v>
      </c>
      <c r="AF77" s="3" t="s">
        <v>97</v>
      </c>
      <c r="AG77" s="3" t="s">
        <v>93</v>
      </c>
      <c r="AH77" s="10" t="s">
        <v>102</v>
      </c>
    </row>
    <row r="78" spans="1:34" ht="24.95" customHeight="1" x14ac:dyDescent="0.25">
      <c r="A78" s="2">
        <v>74</v>
      </c>
      <c r="B78" s="3" t="s">
        <v>98</v>
      </c>
      <c r="C78" s="2" t="s">
        <v>37</v>
      </c>
      <c r="D78" s="3" t="s">
        <v>101</v>
      </c>
      <c r="E78" s="19" t="s">
        <v>153</v>
      </c>
      <c r="F78" s="11" t="s">
        <v>189</v>
      </c>
      <c r="G78" s="6">
        <v>10.5</v>
      </c>
      <c r="H78" s="12">
        <v>8.14</v>
      </c>
      <c r="I78" s="21">
        <v>0</v>
      </c>
      <c r="J78" s="6">
        <f t="shared" si="16"/>
        <v>8.14</v>
      </c>
      <c r="K78" s="3">
        <v>31</v>
      </c>
      <c r="L78" s="15">
        <v>44377</v>
      </c>
      <c r="M78" s="5">
        <v>44545</v>
      </c>
      <c r="N78" s="3">
        <v>180</v>
      </c>
      <c r="O78" s="6">
        <f t="shared" si="11"/>
        <v>168</v>
      </c>
      <c r="P78" s="3">
        <f t="shared" si="12"/>
        <v>30240</v>
      </c>
      <c r="Q78" s="3">
        <v>2181.12</v>
      </c>
      <c r="R78" s="3">
        <v>95</v>
      </c>
      <c r="S78" s="6">
        <f t="shared" si="13"/>
        <v>207206.39999999999</v>
      </c>
      <c r="T78" s="3" t="s">
        <v>298</v>
      </c>
      <c r="U78" s="3">
        <v>99.9</v>
      </c>
      <c r="V78" s="3">
        <f t="shared" si="14"/>
        <v>217893.88800000001</v>
      </c>
      <c r="W78" s="3" t="s">
        <v>100</v>
      </c>
      <c r="X78" s="6">
        <v>1855.829877271271</v>
      </c>
      <c r="Y78" s="3">
        <v>80</v>
      </c>
      <c r="Z78" s="3">
        <v>0</v>
      </c>
      <c r="AA78" s="3">
        <v>2</v>
      </c>
      <c r="AB78" s="3">
        <v>0</v>
      </c>
      <c r="AC78" s="3">
        <v>82</v>
      </c>
      <c r="AD78" s="6">
        <f t="shared" si="15"/>
        <v>152178.04993624424</v>
      </c>
      <c r="AE78" s="3">
        <v>178851.84</v>
      </c>
      <c r="AF78" s="3" t="s">
        <v>97</v>
      </c>
      <c r="AG78" s="3" t="s">
        <v>93</v>
      </c>
      <c r="AH78" s="11"/>
    </row>
    <row r="79" spans="1:34" ht="24.95" customHeight="1" x14ac:dyDescent="0.25">
      <c r="A79" s="2">
        <v>75</v>
      </c>
      <c r="B79" s="3" t="s">
        <v>98</v>
      </c>
      <c r="C79" s="2" t="s">
        <v>37</v>
      </c>
      <c r="D79" s="3" t="s">
        <v>101</v>
      </c>
      <c r="E79" s="19" t="s">
        <v>135</v>
      </c>
      <c r="F79" s="11" t="s">
        <v>199</v>
      </c>
      <c r="G79" s="6">
        <v>10.5</v>
      </c>
      <c r="H79" s="12">
        <v>12.88</v>
      </c>
      <c r="I79" s="21">
        <v>0</v>
      </c>
      <c r="J79" s="6">
        <f t="shared" si="16"/>
        <v>12.88</v>
      </c>
      <c r="K79" s="3">
        <v>63</v>
      </c>
      <c r="L79" s="15">
        <v>44377</v>
      </c>
      <c r="M79" s="5">
        <v>44545</v>
      </c>
      <c r="N79" s="3">
        <v>180</v>
      </c>
      <c r="O79" s="6">
        <f t="shared" si="11"/>
        <v>168</v>
      </c>
      <c r="P79" s="3">
        <f t="shared" si="12"/>
        <v>30240</v>
      </c>
      <c r="Q79" s="3">
        <v>4438.42</v>
      </c>
      <c r="R79" s="3">
        <v>82</v>
      </c>
      <c r="S79" s="6">
        <f t="shared" si="13"/>
        <v>363950.44</v>
      </c>
      <c r="T79" s="3" t="s">
        <v>298</v>
      </c>
      <c r="U79" s="3">
        <v>99.9</v>
      </c>
      <c r="V79" s="3">
        <f t="shared" si="14"/>
        <v>443398.15800000005</v>
      </c>
      <c r="W79" s="3" t="s">
        <v>100</v>
      </c>
      <c r="X79" s="6">
        <v>4086.9069162488158</v>
      </c>
      <c r="Y79" s="3">
        <v>80</v>
      </c>
      <c r="Z79" s="3">
        <v>1.6</v>
      </c>
      <c r="AA79" s="3">
        <v>0</v>
      </c>
      <c r="AB79" s="3">
        <v>0</v>
      </c>
      <c r="AC79" s="3">
        <v>81.599999999999994</v>
      </c>
      <c r="AD79" s="6">
        <f t="shared" si="15"/>
        <v>333491.60436590336</v>
      </c>
      <c r="AE79" s="3">
        <v>362175.07199999999</v>
      </c>
      <c r="AF79" s="3" t="s">
        <v>97</v>
      </c>
      <c r="AG79" s="3" t="s">
        <v>93</v>
      </c>
      <c r="AH79" s="11"/>
    </row>
    <row r="80" spans="1:34" ht="24.95" customHeight="1" x14ac:dyDescent="0.25">
      <c r="A80" s="2">
        <v>76</v>
      </c>
      <c r="B80" s="3" t="s">
        <v>98</v>
      </c>
      <c r="C80" s="2" t="s">
        <v>37</v>
      </c>
      <c r="D80" s="3" t="s">
        <v>101</v>
      </c>
      <c r="E80" s="7" t="s">
        <v>51</v>
      </c>
      <c r="F80" s="11" t="s">
        <v>203</v>
      </c>
      <c r="G80" s="6">
        <v>5</v>
      </c>
      <c r="H80" s="12">
        <v>2.0099999999999998</v>
      </c>
      <c r="I80" s="21">
        <v>0</v>
      </c>
      <c r="J80" s="6">
        <f t="shared" si="16"/>
        <v>2.0099999999999998</v>
      </c>
      <c r="K80" s="3">
        <v>8</v>
      </c>
      <c r="L80" s="15">
        <v>44377</v>
      </c>
      <c r="M80" s="5">
        <v>44545</v>
      </c>
      <c r="N80" s="3">
        <v>180</v>
      </c>
      <c r="O80" s="6">
        <f t="shared" si="11"/>
        <v>168</v>
      </c>
      <c r="P80" s="3">
        <f t="shared" si="12"/>
        <v>30240</v>
      </c>
      <c r="Q80" s="3">
        <v>561.84</v>
      </c>
      <c r="R80" s="3">
        <v>92</v>
      </c>
      <c r="S80" s="6">
        <f t="shared" si="13"/>
        <v>51689.280000000006</v>
      </c>
      <c r="T80" s="3" t="s">
        <v>298</v>
      </c>
      <c r="U80" s="3">
        <v>99.9</v>
      </c>
      <c r="V80" s="3">
        <f t="shared" si="14"/>
        <v>56127.816000000006</v>
      </c>
      <c r="W80" s="3" t="s">
        <v>100</v>
      </c>
      <c r="X80" s="6">
        <v>469.58202701086998</v>
      </c>
      <c r="Y80" s="3">
        <v>80</v>
      </c>
      <c r="Z80" s="3">
        <v>0</v>
      </c>
      <c r="AA80" s="3">
        <v>2</v>
      </c>
      <c r="AB80" s="3">
        <v>0</v>
      </c>
      <c r="AC80" s="3">
        <v>82</v>
      </c>
      <c r="AD80" s="6">
        <f t="shared" si="15"/>
        <v>38505.726214891336</v>
      </c>
      <c r="AE80" s="3">
        <v>46070.880000000005</v>
      </c>
      <c r="AF80" s="3" t="s">
        <v>97</v>
      </c>
      <c r="AG80" s="3" t="s">
        <v>93</v>
      </c>
      <c r="AH80" s="3"/>
    </row>
    <row r="81" spans="1:34" ht="24.95" customHeight="1" x14ac:dyDescent="0.25">
      <c r="A81" s="2">
        <v>77</v>
      </c>
      <c r="B81" s="3" t="s">
        <v>98</v>
      </c>
      <c r="C81" s="2" t="s">
        <v>37</v>
      </c>
      <c r="D81" s="3" t="s">
        <v>101</v>
      </c>
      <c r="E81" s="7" t="s">
        <v>160</v>
      </c>
      <c r="F81" s="11" t="s">
        <v>208</v>
      </c>
      <c r="G81" s="6">
        <v>2</v>
      </c>
      <c r="H81" s="6">
        <v>1.83</v>
      </c>
      <c r="I81" s="21">
        <v>0</v>
      </c>
      <c r="J81" s="6">
        <f t="shared" si="16"/>
        <v>1.83</v>
      </c>
      <c r="K81" s="3">
        <v>3</v>
      </c>
      <c r="L81" s="14">
        <v>44369</v>
      </c>
      <c r="M81" s="5">
        <v>44546</v>
      </c>
      <c r="N81" s="3">
        <v>180</v>
      </c>
      <c r="O81" s="6">
        <f t="shared" si="11"/>
        <v>177</v>
      </c>
      <c r="P81" s="3">
        <f t="shared" si="12"/>
        <v>31860</v>
      </c>
      <c r="Q81" s="3">
        <v>210.88</v>
      </c>
      <c r="R81" s="3">
        <v>80</v>
      </c>
      <c r="S81" s="6">
        <f t="shared" si="13"/>
        <v>16870.400000000001</v>
      </c>
      <c r="T81" s="3" t="s">
        <v>298</v>
      </c>
      <c r="U81" s="3">
        <v>99.9</v>
      </c>
      <c r="V81" s="3">
        <f t="shared" si="14"/>
        <v>21066.912</v>
      </c>
      <c r="W81" s="3" t="s">
        <v>100</v>
      </c>
      <c r="X81" s="6">
        <v>179.41663173018102</v>
      </c>
      <c r="Y81" s="3">
        <v>80</v>
      </c>
      <c r="Z81" s="3">
        <v>0</v>
      </c>
      <c r="AA81" s="3">
        <v>0</v>
      </c>
      <c r="AB81" s="3">
        <v>0</v>
      </c>
      <c r="AC81" s="3">
        <v>80</v>
      </c>
      <c r="AD81" s="6">
        <f t="shared" si="15"/>
        <v>14353.330538414482</v>
      </c>
      <c r="AE81" s="3">
        <v>16870.400000000001</v>
      </c>
      <c r="AF81" s="3" t="s">
        <v>97</v>
      </c>
      <c r="AG81" s="3" t="s">
        <v>93</v>
      </c>
      <c r="AH81" s="3"/>
    </row>
    <row r="82" spans="1:34" ht="24.95" customHeight="1" x14ac:dyDescent="0.25">
      <c r="A82" s="2">
        <v>78</v>
      </c>
      <c r="B82" s="3" t="s">
        <v>98</v>
      </c>
      <c r="C82" s="2" t="s">
        <v>37</v>
      </c>
      <c r="D82" s="3" t="s">
        <v>101</v>
      </c>
      <c r="E82" s="7" t="s">
        <v>163</v>
      </c>
      <c r="F82" s="11" t="s">
        <v>210</v>
      </c>
      <c r="G82" s="6">
        <v>5.5</v>
      </c>
      <c r="H82" s="6">
        <v>4.83</v>
      </c>
      <c r="I82" s="21">
        <v>0</v>
      </c>
      <c r="J82" s="6">
        <f t="shared" si="16"/>
        <v>4.83</v>
      </c>
      <c r="K82" s="3">
        <v>38</v>
      </c>
      <c r="L82" s="14">
        <v>44367</v>
      </c>
      <c r="M82" s="5">
        <v>44537</v>
      </c>
      <c r="N82" s="3">
        <v>180</v>
      </c>
      <c r="O82" s="6">
        <f t="shared" si="11"/>
        <v>170</v>
      </c>
      <c r="P82" s="3">
        <f t="shared" si="12"/>
        <v>30600</v>
      </c>
      <c r="Q82" s="3">
        <v>2645.02</v>
      </c>
      <c r="R82" s="3">
        <v>87</v>
      </c>
      <c r="S82" s="6">
        <f t="shared" si="13"/>
        <v>230116.74</v>
      </c>
      <c r="T82" s="3" t="s">
        <v>298</v>
      </c>
      <c r="U82" s="3">
        <v>99.9</v>
      </c>
      <c r="V82" s="3">
        <f t="shared" si="14"/>
        <v>264237.49800000002</v>
      </c>
      <c r="W82" s="3" t="s">
        <v>100</v>
      </c>
      <c r="X82" s="6">
        <v>2486.3188</v>
      </c>
      <c r="Y82" s="3">
        <v>80</v>
      </c>
      <c r="Z82" s="3">
        <v>3.2</v>
      </c>
      <c r="AA82" s="3">
        <v>2</v>
      </c>
      <c r="AB82" s="3">
        <v>0</v>
      </c>
      <c r="AC82" s="3">
        <v>85.2</v>
      </c>
      <c r="AD82" s="6">
        <f t="shared" si="15"/>
        <v>211834.36176</v>
      </c>
      <c r="AE82" s="3">
        <v>225355.704</v>
      </c>
      <c r="AF82" s="3" t="s">
        <v>97</v>
      </c>
      <c r="AG82" s="3" t="s">
        <v>93</v>
      </c>
      <c r="AH82" s="3"/>
    </row>
    <row r="83" spans="1:34" ht="24.95" customHeight="1" x14ac:dyDescent="0.25">
      <c r="A83" s="2">
        <v>79</v>
      </c>
      <c r="B83" s="3" t="s">
        <v>98</v>
      </c>
      <c r="C83" s="2" t="s">
        <v>37</v>
      </c>
      <c r="D83" s="3" t="s">
        <v>101</v>
      </c>
      <c r="E83" s="7" t="s">
        <v>165</v>
      </c>
      <c r="F83" s="11" t="s">
        <v>213</v>
      </c>
      <c r="G83" s="6">
        <v>2.5</v>
      </c>
      <c r="H83" s="6">
        <v>6.53</v>
      </c>
      <c r="I83" s="21">
        <v>0</v>
      </c>
      <c r="J83" s="6">
        <f t="shared" si="16"/>
        <v>6.53</v>
      </c>
      <c r="K83" s="3">
        <v>40</v>
      </c>
      <c r="L83" s="14">
        <v>44369</v>
      </c>
      <c r="M83" s="5">
        <v>44546</v>
      </c>
      <c r="N83" s="3">
        <v>180</v>
      </c>
      <c r="O83" s="6">
        <f t="shared" si="11"/>
        <v>177</v>
      </c>
      <c r="P83" s="3">
        <f t="shared" si="12"/>
        <v>31860</v>
      </c>
      <c r="Q83" s="3">
        <v>2815.72</v>
      </c>
      <c r="R83" s="3">
        <v>81</v>
      </c>
      <c r="S83" s="6">
        <f t="shared" si="13"/>
        <v>228073.31999999998</v>
      </c>
      <c r="T83" s="3" t="s">
        <v>298</v>
      </c>
      <c r="U83" s="3">
        <v>99.9</v>
      </c>
      <c r="V83" s="3">
        <f t="shared" si="14"/>
        <v>281290.42800000001</v>
      </c>
      <c r="W83" s="3" t="s">
        <v>100</v>
      </c>
      <c r="X83" s="6">
        <v>2388.3238189433632</v>
      </c>
      <c r="Y83" s="3">
        <v>80</v>
      </c>
      <c r="Z83" s="3">
        <v>0</v>
      </c>
      <c r="AA83" s="3">
        <v>0</v>
      </c>
      <c r="AB83" s="3">
        <v>0</v>
      </c>
      <c r="AC83" s="3">
        <v>80</v>
      </c>
      <c r="AD83" s="6">
        <f t="shared" si="15"/>
        <v>191065.90551546906</v>
      </c>
      <c r="AE83" s="3">
        <v>225257.59999999998</v>
      </c>
      <c r="AF83" s="3" t="s">
        <v>97</v>
      </c>
      <c r="AG83" s="3" t="s">
        <v>93</v>
      </c>
      <c r="AH83" s="3"/>
    </row>
    <row r="84" spans="1:34" ht="24.95" customHeight="1" x14ac:dyDescent="0.25">
      <c r="A84" s="2">
        <v>80</v>
      </c>
      <c r="B84" s="3" t="s">
        <v>98</v>
      </c>
      <c r="C84" s="2" t="s">
        <v>37</v>
      </c>
      <c r="D84" s="3" t="s">
        <v>101</v>
      </c>
      <c r="E84" s="7" t="s">
        <v>161</v>
      </c>
      <c r="F84" s="11" t="s">
        <v>215</v>
      </c>
      <c r="G84" s="6">
        <v>4</v>
      </c>
      <c r="H84" s="6">
        <v>3.58</v>
      </c>
      <c r="I84" s="21">
        <v>0</v>
      </c>
      <c r="J84" s="6">
        <f t="shared" si="16"/>
        <v>3.58</v>
      </c>
      <c r="K84" s="3">
        <v>17</v>
      </c>
      <c r="L84" s="14">
        <v>44369</v>
      </c>
      <c r="M84" s="5">
        <v>44537</v>
      </c>
      <c r="N84" s="3">
        <v>180</v>
      </c>
      <c r="O84" s="6">
        <f t="shared" si="11"/>
        <v>168</v>
      </c>
      <c r="P84" s="3">
        <f t="shared" si="12"/>
        <v>30240</v>
      </c>
      <c r="Q84" s="3">
        <v>1166.49</v>
      </c>
      <c r="R84" s="3">
        <v>88</v>
      </c>
      <c r="S84" s="6">
        <f t="shared" si="13"/>
        <v>102651.12</v>
      </c>
      <c r="T84" s="3" t="s">
        <v>298</v>
      </c>
      <c r="U84" s="3">
        <v>99.9</v>
      </c>
      <c r="V84" s="3">
        <f t="shared" si="14"/>
        <v>116532.35100000001</v>
      </c>
      <c r="W84" s="3" t="s">
        <v>100</v>
      </c>
      <c r="X84" s="6">
        <v>1077.5651962438476</v>
      </c>
      <c r="Y84" s="3">
        <v>80</v>
      </c>
      <c r="Z84" s="3">
        <v>1.6</v>
      </c>
      <c r="AA84" s="3">
        <v>2</v>
      </c>
      <c r="AB84" s="3">
        <v>0</v>
      </c>
      <c r="AC84" s="3">
        <v>83.6</v>
      </c>
      <c r="AD84" s="6">
        <f t="shared" si="15"/>
        <v>90084.450405985655</v>
      </c>
      <c r="AE84" s="3">
        <v>97518.563999999998</v>
      </c>
      <c r="AF84" s="3" t="s">
        <v>97</v>
      </c>
      <c r="AG84" s="3" t="s">
        <v>93</v>
      </c>
      <c r="AH84" s="3"/>
    </row>
    <row r="85" spans="1:34" ht="24.95" customHeight="1" x14ac:dyDescent="0.25">
      <c r="A85" s="2">
        <v>81</v>
      </c>
      <c r="B85" s="3" t="s">
        <v>98</v>
      </c>
      <c r="C85" s="2" t="s">
        <v>37</v>
      </c>
      <c r="D85" s="3" t="s">
        <v>101</v>
      </c>
      <c r="E85" s="7" t="s">
        <v>55</v>
      </c>
      <c r="F85" s="11" t="s">
        <v>216</v>
      </c>
      <c r="G85" s="6">
        <v>7</v>
      </c>
      <c r="H85" s="6">
        <v>6.69</v>
      </c>
      <c r="I85" s="21">
        <v>0</v>
      </c>
      <c r="J85" s="6">
        <f t="shared" si="16"/>
        <v>6.69</v>
      </c>
      <c r="K85" s="3">
        <v>32</v>
      </c>
      <c r="L85" s="14">
        <v>44368</v>
      </c>
      <c r="M85" s="5">
        <v>44546</v>
      </c>
      <c r="N85" s="3">
        <v>180</v>
      </c>
      <c r="O85" s="6">
        <f t="shared" si="11"/>
        <v>178</v>
      </c>
      <c r="P85" s="3">
        <f t="shared" si="12"/>
        <v>32040</v>
      </c>
      <c r="Q85" s="3">
        <v>2231.16</v>
      </c>
      <c r="R85" s="3">
        <v>88</v>
      </c>
      <c r="S85" s="6">
        <f t="shared" si="13"/>
        <v>196342.08</v>
      </c>
      <c r="T85" s="3" t="s">
        <v>298</v>
      </c>
      <c r="U85" s="3">
        <v>99.9</v>
      </c>
      <c r="V85" s="3">
        <f t="shared" si="14"/>
        <v>222892.88399999999</v>
      </c>
      <c r="W85" s="3" t="s">
        <v>100</v>
      </c>
      <c r="X85" s="6">
        <v>1898.9528645984783</v>
      </c>
      <c r="Y85" s="3">
        <v>80</v>
      </c>
      <c r="Z85" s="3">
        <v>0</v>
      </c>
      <c r="AA85" s="3">
        <v>2</v>
      </c>
      <c r="AB85" s="3">
        <v>0</v>
      </c>
      <c r="AC85" s="3">
        <v>82</v>
      </c>
      <c r="AD85" s="6">
        <f t="shared" si="15"/>
        <v>155714.13489707522</v>
      </c>
      <c r="AE85" s="3">
        <v>182955.12</v>
      </c>
      <c r="AF85" s="3" t="s">
        <v>97</v>
      </c>
      <c r="AG85" s="3" t="s">
        <v>93</v>
      </c>
      <c r="AH85" s="3"/>
    </row>
    <row r="86" spans="1:34" ht="24.95" customHeight="1" x14ac:dyDescent="0.25">
      <c r="A86" s="2">
        <v>82</v>
      </c>
      <c r="B86" s="3" t="s">
        <v>98</v>
      </c>
      <c r="C86" s="2" t="s">
        <v>37</v>
      </c>
      <c r="D86" s="3" t="s">
        <v>101</v>
      </c>
      <c r="E86" s="19" t="s">
        <v>56</v>
      </c>
      <c r="F86" s="11" t="s">
        <v>217</v>
      </c>
      <c r="G86" s="6">
        <v>9</v>
      </c>
      <c r="H86" s="6">
        <v>12.53</v>
      </c>
      <c r="I86" s="21">
        <v>0</v>
      </c>
      <c r="J86" s="6">
        <f t="shared" si="16"/>
        <v>12.53</v>
      </c>
      <c r="K86" s="3">
        <v>52</v>
      </c>
      <c r="L86" s="14">
        <v>44370</v>
      </c>
      <c r="M86" s="5">
        <v>44537</v>
      </c>
      <c r="N86" s="3">
        <v>180</v>
      </c>
      <c r="O86" s="6">
        <f t="shared" si="11"/>
        <v>167</v>
      </c>
      <c r="P86" s="3">
        <f t="shared" si="12"/>
        <v>30060</v>
      </c>
      <c r="Q86" s="3">
        <v>3639.74</v>
      </c>
      <c r="R86" s="3">
        <v>88</v>
      </c>
      <c r="S86" s="6">
        <f t="shared" si="13"/>
        <v>320297.12</v>
      </c>
      <c r="T86" s="3" t="s">
        <v>298</v>
      </c>
      <c r="U86" s="3">
        <v>99.9</v>
      </c>
      <c r="V86" s="3">
        <f t="shared" si="14"/>
        <v>363610.02600000001</v>
      </c>
      <c r="W86" s="3" t="s">
        <v>100</v>
      </c>
      <c r="X86" s="6">
        <v>3355.0826953824494</v>
      </c>
      <c r="Y86" s="3">
        <v>80</v>
      </c>
      <c r="Z86" s="3">
        <v>1.6</v>
      </c>
      <c r="AA86" s="3">
        <v>2</v>
      </c>
      <c r="AB86" s="3">
        <v>0</v>
      </c>
      <c r="AC86" s="3">
        <v>83.6</v>
      </c>
      <c r="AD86" s="6">
        <f t="shared" si="15"/>
        <v>280484.91333397274</v>
      </c>
      <c r="AE86" s="3">
        <v>304282.26399999997</v>
      </c>
      <c r="AF86" s="3" t="s">
        <v>97</v>
      </c>
      <c r="AG86" s="3" t="s">
        <v>93</v>
      </c>
      <c r="AH86" s="3"/>
    </row>
    <row r="87" spans="1:34" ht="24.95" customHeight="1" x14ac:dyDescent="0.25">
      <c r="A87" s="2">
        <v>83</v>
      </c>
      <c r="B87" s="3" t="s">
        <v>98</v>
      </c>
      <c r="C87" s="2" t="s">
        <v>37</v>
      </c>
      <c r="D87" s="3" t="s">
        <v>101</v>
      </c>
      <c r="E87" s="7" t="s">
        <v>57</v>
      </c>
      <c r="F87" s="11" t="s">
        <v>218</v>
      </c>
      <c r="G87" s="6">
        <v>5</v>
      </c>
      <c r="H87" s="6">
        <v>2.59</v>
      </c>
      <c r="I87" s="21">
        <v>0</v>
      </c>
      <c r="J87" s="6">
        <f t="shared" si="16"/>
        <v>2.59</v>
      </c>
      <c r="K87" s="3">
        <v>21</v>
      </c>
      <c r="L87" s="14">
        <v>44369</v>
      </c>
      <c r="M87" s="5">
        <v>44546</v>
      </c>
      <c r="N87" s="3">
        <v>180</v>
      </c>
      <c r="O87" s="6">
        <f t="shared" si="11"/>
        <v>177</v>
      </c>
      <c r="P87" s="3">
        <f t="shared" si="12"/>
        <v>31860</v>
      </c>
      <c r="Q87" s="3">
        <v>1464.16</v>
      </c>
      <c r="R87" s="3">
        <v>88</v>
      </c>
      <c r="S87" s="6">
        <f t="shared" si="13"/>
        <v>128846.08</v>
      </c>
      <c r="T87" s="3" t="s">
        <v>298</v>
      </c>
      <c r="U87" s="3">
        <v>99.9</v>
      </c>
      <c r="V87" s="3">
        <f t="shared" si="14"/>
        <v>146269.584</v>
      </c>
      <c r="W87" s="3" t="s">
        <v>100</v>
      </c>
      <c r="X87" s="6">
        <v>1244.537115931405</v>
      </c>
      <c r="Y87" s="3">
        <v>80</v>
      </c>
      <c r="Z87" s="3">
        <v>0</v>
      </c>
      <c r="AA87" s="3">
        <v>2</v>
      </c>
      <c r="AB87" s="3">
        <v>0</v>
      </c>
      <c r="AC87" s="3">
        <v>82</v>
      </c>
      <c r="AD87" s="6">
        <f t="shared" si="15"/>
        <v>102052.04350637521</v>
      </c>
      <c r="AE87" s="3">
        <v>120061.12000000001</v>
      </c>
      <c r="AF87" s="3" t="s">
        <v>97</v>
      </c>
      <c r="AG87" s="3" t="s">
        <v>93</v>
      </c>
      <c r="AH87" s="3"/>
    </row>
    <row r="88" spans="1:34" ht="24.95" customHeight="1" x14ac:dyDescent="0.25">
      <c r="A88" s="2">
        <v>84</v>
      </c>
      <c r="B88" s="3" t="s">
        <v>98</v>
      </c>
      <c r="C88" s="2" t="s">
        <v>37</v>
      </c>
      <c r="D88" s="3" t="s">
        <v>101</v>
      </c>
      <c r="E88" s="7" t="s">
        <v>58</v>
      </c>
      <c r="F88" s="11" t="s">
        <v>221</v>
      </c>
      <c r="G88" s="6">
        <v>10.5</v>
      </c>
      <c r="H88" s="6">
        <v>8.17</v>
      </c>
      <c r="I88" s="21">
        <v>0</v>
      </c>
      <c r="J88" s="6">
        <f t="shared" si="16"/>
        <v>8.17</v>
      </c>
      <c r="K88" s="3">
        <v>64</v>
      </c>
      <c r="L88" s="14">
        <v>44369</v>
      </c>
      <c r="M88" s="5">
        <v>44546</v>
      </c>
      <c r="N88" s="3">
        <v>180</v>
      </c>
      <c r="O88" s="6">
        <f t="shared" si="11"/>
        <v>177</v>
      </c>
      <c r="P88" s="3">
        <f t="shared" si="12"/>
        <v>31860</v>
      </c>
      <c r="Q88" s="3">
        <v>4467.96</v>
      </c>
      <c r="R88" s="3">
        <v>89</v>
      </c>
      <c r="S88" s="6">
        <f t="shared" si="13"/>
        <v>397648.44</v>
      </c>
      <c r="T88" s="3" t="s">
        <v>298</v>
      </c>
      <c r="U88" s="3">
        <v>99.9</v>
      </c>
      <c r="V88" s="3">
        <f t="shared" si="14"/>
        <v>446349.20400000003</v>
      </c>
      <c r="W88" s="3" t="s">
        <v>100</v>
      </c>
      <c r="X88" s="6">
        <v>3813.5455587065262</v>
      </c>
      <c r="Y88" s="3">
        <v>80</v>
      </c>
      <c r="Z88" s="3">
        <v>0</v>
      </c>
      <c r="AA88" s="3">
        <v>2</v>
      </c>
      <c r="AB88" s="3">
        <v>0</v>
      </c>
      <c r="AC88" s="3">
        <v>82</v>
      </c>
      <c r="AD88" s="6">
        <f t="shared" si="15"/>
        <v>312710.73581393517</v>
      </c>
      <c r="AE88" s="3">
        <v>366372.72000000003</v>
      </c>
      <c r="AF88" s="3" t="s">
        <v>97</v>
      </c>
      <c r="AG88" s="3" t="s">
        <v>93</v>
      </c>
      <c r="AH88" s="3"/>
    </row>
    <row r="89" spans="1:34" ht="24.95" customHeight="1" x14ac:dyDescent="0.25">
      <c r="A89" s="2">
        <v>85</v>
      </c>
      <c r="B89" s="3" t="s">
        <v>98</v>
      </c>
      <c r="C89" s="2" t="s">
        <v>37</v>
      </c>
      <c r="D89" s="3" t="s">
        <v>101</v>
      </c>
      <c r="E89" s="19" t="s">
        <v>60</v>
      </c>
      <c r="F89" s="11" t="s">
        <v>225</v>
      </c>
      <c r="G89" s="6">
        <v>5.5</v>
      </c>
      <c r="H89" s="6">
        <v>5.59</v>
      </c>
      <c r="I89" s="21">
        <v>0</v>
      </c>
      <c r="J89" s="6">
        <f t="shared" si="16"/>
        <v>5.59</v>
      </c>
      <c r="K89" s="3">
        <v>58</v>
      </c>
      <c r="L89" s="14">
        <v>44370</v>
      </c>
      <c r="M89" s="5">
        <v>44546</v>
      </c>
      <c r="N89" s="3">
        <v>180</v>
      </c>
      <c r="O89" s="6">
        <f t="shared" si="11"/>
        <v>176</v>
      </c>
      <c r="P89" s="3">
        <f t="shared" si="12"/>
        <v>31680</v>
      </c>
      <c r="Q89" s="3">
        <v>4073.12</v>
      </c>
      <c r="R89" s="3">
        <v>80</v>
      </c>
      <c r="S89" s="6">
        <f t="shared" si="13"/>
        <v>325849.59999999998</v>
      </c>
      <c r="T89" s="3" t="s">
        <v>298</v>
      </c>
      <c r="U89" s="3">
        <v>99.9</v>
      </c>
      <c r="V89" s="3">
        <f t="shared" si="14"/>
        <v>406904.68800000002</v>
      </c>
      <c r="W89" s="3" t="s">
        <v>100</v>
      </c>
      <c r="X89" s="6">
        <v>3455.9187502197492</v>
      </c>
      <c r="Y89" s="3">
        <v>80</v>
      </c>
      <c r="Z89" s="3">
        <v>0</v>
      </c>
      <c r="AA89" s="3">
        <v>0</v>
      </c>
      <c r="AB89" s="3">
        <v>0</v>
      </c>
      <c r="AC89" s="3">
        <v>80</v>
      </c>
      <c r="AD89" s="6">
        <f t="shared" si="15"/>
        <v>276473.50001757994</v>
      </c>
      <c r="AE89" s="3">
        <v>325849.59999999998</v>
      </c>
      <c r="AF89" s="3" t="s">
        <v>97</v>
      </c>
      <c r="AG89" s="3" t="s">
        <v>93</v>
      </c>
      <c r="AH89" s="3"/>
    </row>
    <row r="90" spans="1:34" ht="24.95" customHeight="1" x14ac:dyDescent="0.25">
      <c r="A90" s="2">
        <v>86</v>
      </c>
      <c r="B90" s="3" t="s">
        <v>98</v>
      </c>
      <c r="C90" s="2" t="s">
        <v>37</v>
      </c>
      <c r="D90" s="3" t="s">
        <v>101</v>
      </c>
      <c r="E90" s="7" t="s">
        <v>159</v>
      </c>
      <c r="F90" s="11" t="s">
        <v>227</v>
      </c>
      <c r="G90" s="6">
        <v>6.5</v>
      </c>
      <c r="H90" s="6">
        <v>4</v>
      </c>
      <c r="I90" s="21">
        <v>0</v>
      </c>
      <c r="J90" s="6">
        <f t="shared" si="16"/>
        <v>4</v>
      </c>
      <c r="K90" s="3">
        <v>47</v>
      </c>
      <c r="L90" s="14">
        <v>44368</v>
      </c>
      <c r="M90" s="5">
        <v>44546</v>
      </c>
      <c r="N90" s="3">
        <v>180</v>
      </c>
      <c r="O90" s="6">
        <f t="shared" si="11"/>
        <v>178</v>
      </c>
      <c r="P90" s="3">
        <f t="shared" si="12"/>
        <v>32040</v>
      </c>
      <c r="Q90" s="3">
        <v>3294.16</v>
      </c>
      <c r="R90" s="3">
        <v>84</v>
      </c>
      <c r="S90" s="6">
        <f t="shared" si="13"/>
        <v>276709.44</v>
      </c>
      <c r="T90" s="3" t="s">
        <v>298</v>
      </c>
      <c r="U90" s="3">
        <v>99.9</v>
      </c>
      <c r="V90" s="3">
        <f t="shared" si="14"/>
        <v>329086.58400000003</v>
      </c>
      <c r="W90" s="3" t="s">
        <v>100</v>
      </c>
      <c r="X90" s="6">
        <v>2806.721200765664</v>
      </c>
      <c r="Y90" s="3">
        <v>80</v>
      </c>
      <c r="Z90" s="3">
        <v>0</v>
      </c>
      <c r="AA90" s="3">
        <v>0</v>
      </c>
      <c r="AB90" s="3">
        <v>0</v>
      </c>
      <c r="AC90" s="3">
        <v>80</v>
      </c>
      <c r="AD90" s="6">
        <f t="shared" si="15"/>
        <v>224537.69606125311</v>
      </c>
      <c r="AE90" s="3">
        <v>263532.79999999999</v>
      </c>
      <c r="AF90" s="3" t="s">
        <v>97</v>
      </c>
      <c r="AG90" s="3" t="s">
        <v>93</v>
      </c>
      <c r="AH90" s="3"/>
    </row>
    <row r="91" spans="1:34" ht="24.95" customHeight="1" x14ac:dyDescent="0.25">
      <c r="A91" s="2">
        <v>87</v>
      </c>
      <c r="B91" s="3" t="s">
        <v>98</v>
      </c>
      <c r="C91" s="2" t="s">
        <v>37</v>
      </c>
      <c r="D91" s="3" t="s">
        <v>101</v>
      </c>
      <c r="E91" s="7" t="s">
        <v>61</v>
      </c>
      <c r="F91" s="11" t="s">
        <v>228</v>
      </c>
      <c r="G91" s="6">
        <v>3</v>
      </c>
      <c r="H91" s="6">
        <v>4</v>
      </c>
      <c r="I91" s="21">
        <v>0</v>
      </c>
      <c r="J91" s="6">
        <f t="shared" si="16"/>
        <v>4</v>
      </c>
      <c r="K91" s="3">
        <v>22</v>
      </c>
      <c r="L91" s="14">
        <v>44368</v>
      </c>
      <c r="M91" s="5">
        <v>44546</v>
      </c>
      <c r="N91" s="3">
        <v>180</v>
      </c>
      <c r="O91" s="6">
        <f t="shared" si="11"/>
        <v>178</v>
      </c>
      <c r="P91" s="3">
        <f t="shared" si="12"/>
        <v>32040</v>
      </c>
      <c r="Q91" s="3">
        <v>1544.84</v>
      </c>
      <c r="R91" s="3">
        <v>80</v>
      </c>
      <c r="S91" s="6">
        <f t="shared" si="13"/>
        <v>123587.2</v>
      </c>
      <c r="T91" s="3" t="s">
        <v>298</v>
      </c>
      <c r="U91" s="3">
        <v>99.9</v>
      </c>
      <c r="V91" s="3">
        <f t="shared" si="14"/>
        <v>154329.516</v>
      </c>
      <c r="W91" s="3" t="s">
        <v>100</v>
      </c>
      <c r="X91" s="6">
        <v>1314.0856817328061</v>
      </c>
      <c r="Y91" s="3">
        <v>80</v>
      </c>
      <c r="Z91" s="3">
        <v>0</v>
      </c>
      <c r="AA91" s="3">
        <v>0</v>
      </c>
      <c r="AB91" s="3">
        <v>0</v>
      </c>
      <c r="AC91" s="3">
        <v>80</v>
      </c>
      <c r="AD91" s="6">
        <f t="shared" si="15"/>
        <v>105126.85453862448</v>
      </c>
      <c r="AE91" s="3">
        <v>123587.2</v>
      </c>
      <c r="AF91" s="3" t="s">
        <v>97</v>
      </c>
      <c r="AG91" s="3" t="s">
        <v>93</v>
      </c>
      <c r="AH91" s="3"/>
    </row>
    <row r="92" spans="1:34" ht="24.95" customHeight="1" x14ac:dyDescent="0.25">
      <c r="A92" s="2">
        <v>88</v>
      </c>
      <c r="B92" s="3" t="s">
        <v>98</v>
      </c>
      <c r="C92" s="2" t="s">
        <v>37</v>
      </c>
      <c r="D92" s="3" t="s">
        <v>101</v>
      </c>
      <c r="E92" s="13" t="s">
        <v>92</v>
      </c>
      <c r="F92" s="11" t="s">
        <v>246</v>
      </c>
      <c r="G92" s="6">
        <v>3.5</v>
      </c>
      <c r="H92" s="6">
        <v>1.1299999999999999</v>
      </c>
      <c r="I92" s="21">
        <v>0</v>
      </c>
      <c r="J92" s="6">
        <f t="shared" si="16"/>
        <v>1.1299999999999999</v>
      </c>
      <c r="K92" s="3">
        <v>3</v>
      </c>
      <c r="L92" s="14">
        <v>44372</v>
      </c>
      <c r="M92" s="5">
        <v>44550</v>
      </c>
      <c r="N92" s="3">
        <v>180</v>
      </c>
      <c r="O92" s="6">
        <f t="shared" si="11"/>
        <v>178</v>
      </c>
      <c r="P92" s="3">
        <f t="shared" si="12"/>
        <v>32040</v>
      </c>
      <c r="Q92" s="3">
        <v>184.64</v>
      </c>
      <c r="R92" s="3">
        <v>94</v>
      </c>
      <c r="S92" s="6">
        <f t="shared" si="13"/>
        <v>17356.16</v>
      </c>
      <c r="T92" s="3" t="s">
        <v>298</v>
      </c>
      <c r="U92" s="3">
        <v>99.9</v>
      </c>
      <c r="V92" s="3">
        <f t="shared" si="14"/>
        <v>18445.536</v>
      </c>
      <c r="W92" s="3" t="s">
        <v>100</v>
      </c>
      <c r="X92" s="6">
        <v>173.5616</v>
      </c>
      <c r="Y92" s="3">
        <v>80</v>
      </c>
      <c r="Z92" s="3">
        <v>3.2</v>
      </c>
      <c r="AA92" s="3">
        <v>2</v>
      </c>
      <c r="AB92" s="3">
        <v>0</v>
      </c>
      <c r="AC92" s="3">
        <v>85.2</v>
      </c>
      <c r="AD92" s="6">
        <f t="shared" si="15"/>
        <v>14787.44832</v>
      </c>
      <c r="AE92" s="3">
        <v>15731.328</v>
      </c>
      <c r="AF92" s="3" t="s">
        <v>97</v>
      </c>
      <c r="AG92" s="3" t="s">
        <v>93</v>
      </c>
      <c r="AH92" s="3"/>
    </row>
    <row r="93" spans="1:34" ht="24.95" customHeight="1" x14ac:dyDescent="0.25">
      <c r="A93" s="2">
        <v>89</v>
      </c>
      <c r="B93" s="3" t="s">
        <v>98</v>
      </c>
      <c r="C93" s="2" t="s">
        <v>37</v>
      </c>
      <c r="D93" s="3" t="s">
        <v>101</v>
      </c>
      <c r="E93" s="13" t="s">
        <v>73</v>
      </c>
      <c r="F93" s="3" t="s">
        <v>300</v>
      </c>
      <c r="G93" s="6">
        <v>0</v>
      </c>
      <c r="H93" s="12">
        <v>0</v>
      </c>
      <c r="I93" s="21">
        <v>0</v>
      </c>
      <c r="J93" s="6">
        <f t="shared" si="16"/>
        <v>0</v>
      </c>
      <c r="K93" s="3">
        <v>5</v>
      </c>
      <c r="L93" s="15">
        <v>0</v>
      </c>
      <c r="M93" s="5">
        <v>0</v>
      </c>
      <c r="N93" s="3">
        <v>180</v>
      </c>
      <c r="O93" s="6">
        <f t="shared" si="11"/>
        <v>0</v>
      </c>
      <c r="P93" s="3">
        <f t="shared" si="12"/>
        <v>0</v>
      </c>
      <c r="Q93" s="3">
        <v>313.36</v>
      </c>
      <c r="R93" s="3">
        <v>85</v>
      </c>
      <c r="S93" s="6">
        <f t="shared" si="13"/>
        <v>26635.600000000002</v>
      </c>
      <c r="T93" s="3" t="s">
        <v>298</v>
      </c>
      <c r="U93" s="3">
        <v>99.9</v>
      </c>
      <c r="V93" s="3">
        <f t="shared" si="14"/>
        <v>31304.664000000004</v>
      </c>
      <c r="W93" s="3" t="s">
        <v>100</v>
      </c>
      <c r="X93" s="6">
        <v>294.55840000000001</v>
      </c>
      <c r="Y93" s="3">
        <v>80</v>
      </c>
      <c r="Z93" s="3">
        <v>3.2</v>
      </c>
      <c r="AA93" s="3">
        <v>2</v>
      </c>
      <c r="AB93" s="3">
        <v>0</v>
      </c>
      <c r="AC93" s="3">
        <v>85.2</v>
      </c>
      <c r="AD93" s="6">
        <f t="shared" si="15"/>
        <v>25096.375680000001</v>
      </c>
      <c r="AE93" s="3">
        <v>26698.272000000001</v>
      </c>
      <c r="AF93" s="3" t="s">
        <v>97</v>
      </c>
      <c r="AG93" s="3" t="s">
        <v>93</v>
      </c>
      <c r="AH93" s="3"/>
    </row>
    <row r="94" spans="1:34" ht="24.95" customHeight="1" x14ac:dyDescent="0.25">
      <c r="A94" s="2">
        <v>90</v>
      </c>
      <c r="B94" s="3" t="s">
        <v>98</v>
      </c>
      <c r="C94" s="2" t="s">
        <v>37</v>
      </c>
      <c r="D94" s="3" t="s">
        <v>101</v>
      </c>
      <c r="E94" s="13" t="s">
        <v>74</v>
      </c>
      <c r="F94" s="3" t="s">
        <v>301</v>
      </c>
      <c r="G94" s="6">
        <v>0</v>
      </c>
      <c r="H94" s="12">
        <v>0</v>
      </c>
      <c r="I94" s="21">
        <v>0</v>
      </c>
      <c r="J94" s="6">
        <f t="shared" si="16"/>
        <v>0</v>
      </c>
      <c r="K94" s="3">
        <v>6</v>
      </c>
      <c r="L94" s="15">
        <v>0</v>
      </c>
      <c r="M94" s="5">
        <v>0</v>
      </c>
      <c r="N94" s="3">
        <v>180</v>
      </c>
      <c r="O94" s="6">
        <f t="shared" si="11"/>
        <v>0</v>
      </c>
      <c r="P94" s="3">
        <f t="shared" si="12"/>
        <v>0</v>
      </c>
      <c r="Q94" s="3">
        <v>369.78</v>
      </c>
      <c r="R94" s="3">
        <v>96</v>
      </c>
      <c r="S94" s="6">
        <f t="shared" si="13"/>
        <v>35498.879999999997</v>
      </c>
      <c r="T94" s="3" t="s">
        <v>298</v>
      </c>
      <c r="U94" s="3">
        <v>99.9</v>
      </c>
      <c r="V94" s="3">
        <f t="shared" si="14"/>
        <v>36941.021999999997</v>
      </c>
      <c r="W94" s="3" t="s">
        <v>100</v>
      </c>
      <c r="X94" s="6">
        <v>311.70185264587298</v>
      </c>
      <c r="Y94" s="3">
        <v>80</v>
      </c>
      <c r="Z94" s="3">
        <v>0</v>
      </c>
      <c r="AA94" s="3">
        <v>2</v>
      </c>
      <c r="AB94" s="3">
        <v>0</v>
      </c>
      <c r="AC94" s="3">
        <v>82</v>
      </c>
      <c r="AD94" s="6">
        <f t="shared" si="15"/>
        <v>25559.551916961584</v>
      </c>
      <c r="AE94" s="3">
        <v>30321.96</v>
      </c>
      <c r="AF94" s="3" t="s">
        <v>97</v>
      </c>
      <c r="AG94" s="3" t="s">
        <v>93</v>
      </c>
      <c r="AH94" s="3"/>
    </row>
    <row r="95" spans="1:34" ht="24.95" customHeight="1" x14ac:dyDescent="0.25">
      <c r="A95" s="2">
        <v>91</v>
      </c>
      <c r="B95" s="3" t="s">
        <v>98</v>
      </c>
      <c r="C95" s="2" t="s">
        <v>37</v>
      </c>
      <c r="D95" s="3" t="s">
        <v>101</v>
      </c>
      <c r="E95" s="13" t="s">
        <v>85</v>
      </c>
      <c r="F95" s="3" t="s">
        <v>302</v>
      </c>
      <c r="G95" s="6">
        <v>0</v>
      </c>
      <c r="H95" s="12">
        <v>0</v>
      </c>
      <c r="I95" s="21">
        <v>0</v>
      </c>
      <c r="J95" s="6">
        <f t="shared" si="16"/>
        <v>0</v>
      </c>
      <c r="K95" s="3">
        <v>38</v>
      </c>
      <c r="L95" s="15">
        <v>0</v>
      </c>
      <c r="M95" s="5">
        <v>0</v>
      </c>
      <c r="N95" s="3">
        <v>180</v>
      </c>
      <c r="O95" s="6">
        <f t="shared" si="11"/>
        <v>0</v>
      </c>
      <c r="P95" s="3">
        <f t="shared" si="12"/>
        <v>0</v>
      </c>
      <c r="Q95" s="3">
        <v>2655.38</v>
      </c>
      <c r="R95" s="3">
        <v>85</v>
      </c>
      <c r="S95" s="6">
        <f t="shared" si="13"/>
        <v>225707.30000000002</v>
      </c>
      <c r="T95" s="3" t="s">
        <v>298</v>
      </c>
      <c r="U95" s="3">
        <v>99.9</v>
      </c>
      <c r="V95" s="3">
        <f t="shared" si="14"/>
        <v>265272.462</v>
      </c>
      <c r="W95" s="3" t="s">
        <v>100</v>
      </c>
      <c r="X95" s="6">
        <v>2457.6213292787138</v>
      </c>
      <c r="Y95" s="3">
        <v>80</v>
      </c>
      <c r="Z95" s="3">
        <v>2.4</v>
      </c>
      <c r="AA95" s="3">
        <v>2</v>
      </c>
      <c r="AB95" s="3">
        <v>0</v>
      </c>
      <c r="AC95" s="3">
        <v>84.4</v>
      </c>
      <c r="AD95" s="6">
        <f t="shared" si="15"/>
        <v>207423.24019112345</v>
      </c>
      <c r="AE95" s="3">
        <v>224114.07200000001</v>
      </c>
      <c r="AF95" s="3" t="s">
        <v>97</v>
      </c>
      <c r="AG95" s="3" t="s">
        <v>93</v>
      </c>
      <c r="AH95" s="3"/>
    </row>
    <row r="96" spans="1:34" ht="24.95" customHeight="1" x14ac:dyDescent="0.25">
      <c r="A96" s="2">
        <v>92</v>
      </c>
      <c r="B96" s="3" t="s">
        <v>98</v>
      </c>
      <c r="C96" s="2" t="s">
        <v>37</v>
      </c>
      <c r="D96" s="3" t="s">
        <v>101</v>
      </c>
      <c r="E96" s="13" t="s">
        <v>78</v>
      </c>
      <c r="F96" s="3" t="s">
        <v>303</v>
      </c>
      <c r="G96" s="6">
        <v>0</v>
      </c>
      <c r="H96" s="12">
        <v>0</v>
      </c>
      <c r="I96" s="21">
        <v>0</v>
      </c>
      <c r="J96" s="6">
        <f t="shared" si="16"/>
        <v>0</v>
      </c>
      <c r="K96" s="3">
        <v>2</v>
      </c>
      <c r="L96" s="15">
        <v>0</v>
      </c>
      <c r="M96" s="5">
        <v>0</v>
      </c>
      <c r="N96" s="3">
        <v>180</v>
      </c>
      <c r="O96" s="6">
        <f t="shared" si="11"/>
        <v>0</v>
      </c>
      <c r="P96" s="3">
        <f t="shared" si="12"/>
        <v>0</v>
      </c>
      <c r="Q96" s="3">
        <v>117.02</v>
      </c>
      <c r="R96" s="3">
        <v>81</v>
      </c>
      <c r="S96" s="6">
        <f t="shared" si="13"/>
        <v>9478.619999999999</v>
      </c>
      <c r="T96" s="3" t="s">
        <v>298</v>
      </c>
      <c r="U96" s="3">
        <v>99.9</v>
      </c>
      <c r="V96" s="3">
        <f t="shared" si="14"/>
        <v>11690.298000000001</v>
      </c>
      <c r="W96" s="3" t="s">
        <v>100</v>
      </c>
      <c r="X96" s="6">
        <v>98.973171144303961</v>
      </c>
      <c r="Y96" s="3">
        <v>80</v>
      </c>
      <c r="Z96" s="3">
        <v>0</v>
      </c>
      <c r="AA96" s="3">
        <v>0</v>
      </c>
      <c r="AB96" s="3">
        <v>0</v>
      </c>
      <c r="AC96" s="3">
        <v>80</v>
      </c>
      <c r="AD96" s="6">
        <f t="shared" si="15"/>
        <v>7917.8536915443165</v>
      </c>
      <c r="AE96" s="3">
        <v>9361.6</v>
      </c>
      <c r="AF96" s="3" t="s">
        <v>97</v>
      </c>
      <c r="AG96" s="3" t="s">
        <v>93</v>
      </c>
      <c r="AH96" s="3"/>
    </row>
    <row r="97" spans="1:34" ht="24.95" customHeight="1" x14ac:dyDescent="0.25">
      <c r="A97" s="2">
        <v>93</v>
      </c>
      <c r="B97" s="3" t="s">
        <v>98</v>
      </c>
      <c r="C97" s="2" t="s">
        <v>37</v>
      </c>
      <c r="D97" s="3" t="s">
        <v>101</v>
      </c>
      <c r="E97" s="7" t="s">
        <v>166</v>
      </c>
      <c r="F97" s="3" t="s">
        <v>304</v>
      </c>
      <c r="G97" s="6">
        <v>0</v>
      </c>
      <c r="H97" s="12">
        <v>0</v>
      </c>
      <c r="I97" s="21">
        <v>0</v>
      </c>
      <c r="J97" s="6">
        <f t="shared" si="16"/>
        <v>0</v>
      </c>
      <c r="K97" s="3">
        <v>1</v>
      </c>
      <c r="L97" s="15">
        <v>0</v>
      </c>
      <c r="M97" s="5">
        <v>0</v>
      </c>
      <c r="N97" s="3">
        <v>180</v>
      </c>
      <c r="O97" s="6">
        <f t="shared" si="11"/>
        <v>0</v>
      </c>
      <c r="P97" s="3">
        <f t="shared" si="12"/>
        <v>0</v>
      </c>
      <c r="Q97" s="3">
        <v>57.72</v>
      </c>
      <c r="R97" s="3">
        <v>83</v>
      </c>
      <c r="S97" s="6">
        <f t="shared" si="13"/>
        <v>4790.76</v>
      </c>
      <c r="T97" s="3" t="s">
        <v>298</v>
      </c>
      <c r="U97" s="3">
        <v>99.9</v>
      </c>
      <c r="V97" s="3">
        <f t="shared" si="14"/>
        <v>5766.2280000000001</v>
      </c>
      <c r="W97" s="3" t="s">
        <v>100</v>
      </c>
      <c r="X97" s="6">
        <v>54.256800000000005</v>
      </c>
      <c r="Y97" s="3">
        <v>80</v>
      </c>
      <c r="Z97" s="3">
        <v>3.2</v>
      </c>
      <c r="AA97" s="3">
        <v>0</v>
      </c>
      <c r="AB97" s="3">
        <v>0</v>
      </c>
      <c r="AC97" s="3">
        <v>83.2</v>
      </c>
      <c r="AD97" s="6">
        <f t="shared" si="15"/>
        <v>4514.1657600000008</v>
      </c>
      <c r="AE97" s="3">
        <v>4802.3040000000001</v>
      </c>
      <c r="AF97" s="3" t="s">
        <v>97</v>
      </c>
      <c r="AG97" s="3" t="s">
        <v>93</v>
      </c>
      <c r="AH97" s="3"/>
    </row>
    <row r="98" spans="1:34" ht="24.95" customHeight="1" x14ac:dyDescent="0.25">
      <c r="A98" s="2">
        <v>94</v>
      </c>
      <c r="B98" s="3" t="s">
        <v>98</v>
      </c>
      <c r="C98" s="2" t="s">
        <v>37</v>
      </c>
      <c r="D98" s="3" t="s">
        <v>101</v>
      </c>
      <c r="E98" s="7" t="s">
        <v>170</v>
      </c>
      <c r="F98" s="11" t="s">
        <v>181</v>
      </c>
      <c r="G98" s="6">
        <v>10</v>
      </c>
      <c r="H98" s="12">
        <v>5.7</v>
      </c>
      <c r="I98" s="21">
        <v>0</v>
      </c>
      <c r="J98" s="6">
        <f t="shared" si="16"/>
        <v>5.7</v>
      </c>
      <c r="K98" s="3">
        <v>47</v>
      </c>
      <c r="L98" s="15">
        <v>44377</v>
      </c>
      <c r="M98" s="5">
        <v>44536</v>
      </c>
      <c r="N98" s="3">
        <v>180</v>
      </c>
      <c r="O98" s="6">
        <f t="shared" si="11"/>
        <v>159</v>
      </c>
      <c r="P98" s="3">
        <f t="shared" si="12"/>
        <v>28620</v>
      </c>
      <c r="Q98" s="3">
        <v>3308.72</v>
      </c>
      <c r="R98" s="3">
        <v>83</v>
      </c>
      <c r="S98" s="6">
        <f t="shared" si="13"/>
        <v>274623.76</v>
      </c>
      <c r="T98" s="3" t="s">
        <v>298</v>
      </c>
      <c r="U98" s="3">
        <v>99.9</v>
      </c>
      <c r="V98" s="3">
        <f t="shared" si="14"/>
        <v>330541.12800000003</v>
      </c>
      <c r="W98" s="3" t="s">
        <v>100</v>
      </c>
      <c r="X98" s="6">
        <v>2713.1504</v>
      </c>
      <c r="Y98" s="3">
        <v>80</v>
      </c>
      <c r="Z98" s="3">
        <v>0</v>
      </c>
      <c r="AA98" s="3">
        <v>0</v>
      </c>
      <c r="AB98" s="3">
        <v>0</v>
      </c>
      <c r="AC98" s="3">
        <v>80</v>
      </c>
      <c r="AD98" s="6">
        <f t="shared" si="15"/>
        <v>217052.03200000001</v>
      </c>
      <c r="AE98" s="3">
        <v>264697.59999999998</v>
      </c>
      <c r="AF98" s="3" t="s">
        <v>97</v>
      </c>
      <c r="AG98" s="3" t="s">
        <v>93</v>
      </c>
      <c r="AH98" s="3"/>
    </row>
    <row r="99" spans="1:34" ht="24.95" customHeight="1" x14ac:dyDescent="0.25">
      <c r="A99" s="2">
        <v>95</v>
      </c>
      <c r="B99" s="3" t="s">
        <v>98</v>
      </c>
      <c r="C99" s="2" t="s">
        <v>37</v>
      </c>
      <c r="D99" s="3" t="s">
        <v>101</v>
      </c>
      <c r="E99" s="7" t="s">
        <v>157</v>
      </c>
      <c r="F99" s="11" t="s">
        <v>184</v>
      </c>
      <c r="G99" s="6">
        <v>3</v>
      </c>
      <c r="H99" s="12">
        <v>4.2699999999999996</v>
      </c>
      <c r="I99" s="21">
        <v>0</v>
      </c>
      <c r="J99" s="6">
        <f t="shared" si="16"/>
        <v>4.2699999999999996</v>
      </c>
      <c r="K99" s="3">
        <v>20</v>
      </c>
      <c r="L99" s="15">
        <v>44377</v>
      </c>
      <c r="M99" s="5">
        <v>44536</v>
      </c>
      <c r="N99" s="3">
        <v>180</v>
      </c>
      <c r="O99" s="6">
        <f t="shared" si="11"/>
        <v>159</v>
      </c>
      <c r="P99" s="3">
        <f t="shared" si="12"/>
        <v>28620</v>
      </c>
      <c r="Q99" s="3">
        <v>1359.64</v>
      </c>
      <c r="R99" s="3">
        <v>83</v>
      </c>
      <c r="S99" s="6">
        <f t="shared" si="13"/>
        <v>112850.12000000001</v>
      </c>
      <c r="T99" s="3" t="s">
        <v>298</v>
      </c>
      <c r="U99" s="3">
        <v>99.9</v>
      </c>
      <c r="V99" s="3">
        <f t="shared" si="14"/>
        <v>135828.03600000002</v>
      </c>
      <c r="W99" s="3" t="s">
        <v>100</v>
      </c>
      <c r="X99" s="6">
        <v>1114.9048</v>
      </c>
      <c r="Y99" s="3">
        <v>80</v>
      </c>
      <c r="Z99" s="3">
        <v>0</v>
      </c>
      <c r="AA99" s="3">
        <v>0</v>
      </c>
      <c r="AB99" s="3">
        <v>0</v>
      </c>
      <c r="AC99" s="3">
        <v>80</v>
      </c>
      <c r="AD99" s="6">
        <f t="shared" si="15"/>
        <v>89192.384000000005</v>
      </c>
      <c r="AE99" s="3">
        <v>108771.20000000001</v>
      </c>
      <c r="AF99" s="3" t="s">
        <v>97</v>
      </c>
      <c r="AG99" s="3" t="s">
        <v>93</v>
      </c>
      <c r="AH99" s="11"/>
    </row>
    <row r="100" spans="1:34" ht="24.95" customHeight="1" x14ac:dyDescent="0.25">
      <c r="A100" s="2">
        <v>96</v>
      </c>
      <c r="B100" s="3" t="s">
        <v>98</v>
      </c>
      <c r="C100" s="2" t="s">
        <v>37</v>
      </c>
      <c r="D100" s="3" t="s">
        <v>101</v>
      </c>
      <c r="E100" s="19" t="s">
        <v>147</v>
      </c>
      <c r="F100" s="11" t="s">
        <v>187</v>
      </c>
      <c r="G100" s="6">
        <v>4.5</v>
      </c>
      <c r="H100" s="12">
        <v>3.28</v>
      </c>
      <c r="I100" s="21">
        <v>0</v>
      </c>
      <c r="J100" s="6">
        <f t="shared" si="16"/>
        <v>3.28</v>
      </c>
      <c r="K100" s="3">
        <v>24</v>
      </c>
      <c r="L100" s="15">
        <v>44377</v>
      </c>
      <c r="M100" s="5">
        <v>44536</v>
      </c>
      <c r="N100" s="3">
        <v>180</v>
      </c>
      <c r="O100" s="6">
        <f t="shared" si="11"/>
        <v>159</v>
      </c>
      <c r="P100" s="3">
        <f t="shared" si="12"/>
        <v>28620</v>
      </c>
      <c r="Q100" s="3">
        <v>1628.18</v>
      </c>
      <c r="R100" s="3">
        <v>81</v>
      </c>
      <c r="S100" s="6">
        <f t="shared" si="13"/>
        <v>131882.58000000002</v>
      </c>
      <c r="T100" s="3" t="s">
        <v>298</v>
      </c>
      <c r="U100" s="3">
        <v>99.9</v>
      </c>
      <c r="V100" s="3">
        <f t="shared" si="14"/>
        <v>162655.18200000003</v>
      </c>
      <c r="W100" s="3" t="s">
        <v>100</v>
      </c>
      <c r="X100" s="6">
        <v>1335.1076</v>
      </c>
      <c r="Y100" s="3">
        <v>80</v>
      </c>
      <c r="Z100" s="3">
        <v>0</v>
      </c>
      <c r="AA100" s="3">
        <v>0</v>
      </c>
      <c r="AB100" s="3">
        <v>0</v>
      </c>
      <c r="AC100" s="3">
        <v>80</v>
      </c>
      <c r="AD100" s="6">
        <f t="shared" si="15"/>
        <v>106808.60800000001</v>
      </c>
      <c r="AE100" s="3">
        <v>130254.40000000001</v>
      </c>
      <c r="AF100" s="3" t="s">
        <v>97</v>
      </c>
      <c r="AG100" s="3" t="s">
        <v>93</v>
      </c>
      <c r="AH100" s="11"/>
    </row>
    <row r="101" spans="1:34" ht="24.95" customHeight="1" x14ac:dyDescent="0.25">
      <c r="A101" s="2">
        <v>97</v>
      </c>
      <c r="B101" s="3" t="s">
        <v>98</v>
      </c>
      <c r="C101" s="2" t="s">
        <v>37</v>
      </c>
      <c r="D101" s="3" t="s">
        <v>101</v>
      </c>
      <c r="E101" s="19" t="s">
        <v>138</v>
      </c>
      <c r="F101" s="11" t="s">
        <v>188</v>
      </c>
      <c r="G101" s="6">
        <v>9.5</v>
      </c>
      <c r="H101" s="12">
        <v>8.74</v>
      </c>
      <c r="I101" s="21">
        <v>0</v>
      </c>
      <c r="J101" s="6">
        <f t="shared" si="16"/>
        <v>8.74</v>
      </c>
      <c r="K101" s="3">
        <v>49</v>
      </c>
      <c r="L101" s="15">
        <v>44377</v>
      </c>
      <c r="M101" s="5">
        <v>44536</v>
      </c>
      <c r="N101" s="3">
        <v>180</v>
      </c>
      <c r="O101" s="6">
        <f t="shared" ref="O101:O132" si="17">M101-L101</f>
        <v>159</v>
      </c>
      <c r="P101" s="3">
        <f t="shared" ref="P101:P132" si="18">N101*O101</f>
        <v>28620</v>
      </c>
      <c r="Q101" s="3">
        <v>3428.74</v>
      </c>
      <c r="R101" s="3">
        <v>81</v>
      </c>
      <c r="S101" s="6">
        <f t="shared" ref="S101:S132" si="19">Q101*R101</f>
        <v>277727.94</v>
      </c>
      <c r="T101" s="3" t="s">
        <v>298</v>
      </c>
      <c r="U101" s="3">
        <v>99.9</v>
      </c>
      <c r="V101" s="3">
        <f t="shared" ref="V101:V132" si="20">Q101*U101</f>
        <v>342531.12599999999</v>
      </c>
      <c r="W101" s="3" t="s">
        <v>100</v>
      </c>
      <c r="X101" s="6">
        <v>2811.5668000000001</v>
      </c>
      <c r="Y101" s="3">
        <v>80</v>
      </c>
      <c r="Z101" s="3">
        <v>0</v>
      </c>
      <c r="AA101" s="3">
        <v>0</v>
      </c>
      <c r="AB101" s="3">
        <v>0</v>
      </c>
      <c r="AC101" s="3">
        <v>80</v>
      </c>
      <c r="AD101" s="6">
        <f t="shared" ref="AD101:AD132" si="21">X101*AC101</f>
        <v>224925.34400000001</v>
      </c>
      <c r="AE101" s="3">
        <v>274299.19999999995</v>
      </c>
      <c r="AF101" s="3" t="s">
        <v>97</v>
      </c>
      <c r="AG101" s="3" t="s">
        <v>93</v>
      </c>
      <c r="AH101" s="11"/>
    </row>
    <row r="102" spans="1:34" ht="24.95" customHeight="1" x14ac:dyDescent="0.25">
      <c r="A102" s="2">
        <v>98</v>
      </c>
      <c r="B102" s="3" t="s">
        <v>98</v>
      </c>
      <c r="C102" s="2" t="s">
        <v>37</v>
      </c>
      <c r="D102" s="3" t="s">
        <v>101</v>
      </c>
      <c r="E102" s="19" t="s">
        <v>47</v>
      </c>
      <c r="F102" s="11" t="s">
        <v>191</v>
      </c>
      <c r="G102" s="6">
        <v>10</v>
      </c>
      <c r="H102" s="12">
        <v>9.75</v>
      </c>
      <c r="I102" s="21">
        <v>0</v>
      </c>
      <c r="J102" s="6">
        <f t="shared" si="16"/>
        <v>9.75</v>
      </c>
      <c r="K102" s="3">
        <v>51</v>
      </c>
      <c r="L102" s="15">
        <v>44377</v>
      </c>
      <c r="M102" s="5">
        <v>44536</v>
      </c>
      <c r="N102" s="3">
        <v>180</v>
      </c>
      <c r="O102" s="6">
        <f t="shared" si="17"/>
        <v>159</v>
      </c>
      <c r="P102" s="3">
        <f t="shared" si="18"/>
        <v>28620</v>
      </c>
      <c r="Q102" s="3">
        <v>3579.88</v>
      </c>
      <c r="R102" s="3">
        <v>81</v>
      </c>
      <c r="S102" s="6">
        <f t="shared" si="19"/>
        <v>289970.28000000003</v>
      </c>
      <c r="T102" s="3" t="s">
        <v>298</v>
      </c>
      <c r="U102" s="3">
        <v>99.9</v>
      </c>
      <c r="V102" s="3">
        <f t="shared" si="20"/>
        <v>357630.01200000005</v>
      </c>
      <c r="W102" s="3" t="s">
        <v>100</v>
      </c>
      <c r="X102" s="6">
        <v>2935.5016000000005</v>
      </c>
      <c r="Y102" s="3">
        <v>80</v>
      </c>
      <c r="Z102" s="3">
        <v>0</v>
      </c>
      <c r="AA102" s="3">
        <v>0</v>
      </c>
      <c r="AB102" s="3">
        <v>0</v>
      </c>
      <c r="AC102" s="3">
        <v>80</v>
      </c>
      <c r="AD102" s="6">
        <f t="shared" si="21"/>
        <v>234840.12800000003</v>
      </c>
      <c r="AE102" s="3">
        <v>286390.40000000002</v>
      </c>
      <c r="AF102" s="3" t="s">
        <v>97</v>
      </c>
      <c r="AG102" s="3" t="s">
        <v>93</v>
      </c>
      <c r="AH102" s="11"/>
    </row>
    <row r="103" spans="1:34" ht="24.95" customHeight="1" x14ac:dyDescent="0.25">
      <c r="A103" s="2">
        <v>99</v>
      </c>
      <c r="B103" s="3" t="s">
        <v>98</v>
      </c>
      <c r="C103" s="2" t="s">
        <v>37</v>
      </c>
      <c r="D103" s="3" t="s">
        <v>101</v>
      </c>
      <c r="E103" s="7" t="s">
        <v>156</v>
      </c>
      <c r="F103" s="11" t="s">
        <v>192</v>
      </c>
      <c r="G103" s="6">
        <v>9</v>
      </c>
      <c r="H103" s="12">
        <v>3.39</v>
      </c>
      <c r="I103" s="21">
        <v>0</v>
      </c>
      <c r="J103" s="6">
        <f t="shared" si="16"/>
        <v>3.39</v>
      </c>
      <c r="K103" s="3">
        <v>23</v>
      </c>
      <c r="L103" s="15">
        <v>44377</v>
      </c>
      <c r="M103" s="5">
        <v>44536</v>
      </c>
      <c r="N103" s="3">
        <v>180</v>
      </c>
      <c r="O103" s="6">
        <f t="shared" si="17"/>
        <v>159</v>
      </c>
      <c r="P103" s="3">
        <f t="shared" si="18"/>
        <v>28620</v>
      </c>
      <c r="Q103" s="3">
        <v>1560.63</v>
      </c>
      <c r="R103" s="3">
        <v>85</v>
      </c>
      <c r="S103" s="6">
        <f t="shared" si="19"/>
        <v>132653.55000000002</v>
      </c>
      <c r="T103" s="3" t="s">
        <v>298</v>
      </c>
      <c r="U103" s="3">
        <v>99.9</v>
      </c>
      <c r="V103" s="3">
        <f t="shared" si="20"/>
        <v>155906.93700000001</v>
      </c>
      <c r="W103" s="3" t="s">
        <v>100</v>
      </c>
      <c r="X103" s="6">
        <v>1279.7166</v>
      </c>
      <c r="Y103" s="3">
        <v>80</v>
      </c>
      <c r="Z103" s="3">
        <v>0</v>
      </c>
      <c r="AA103" s="3">
        <v>2</v>
      </c>
      <c r="AB103" s="3">
        <v>0</v>
      </c>
      <c r="AC103" s="3">
        <v>82</v>
      </c>
      <c r="AD103" s="6">
        <f t="shared" si="21"/>
        <v>104936.76119999999</v>
      </c>
      <c r="AE103" s="3">
        <v>127971.66</v>
      </c>
      <c r="AF103" s="3" t="s">
        <v>97</v>
      </c>
      <c r="AG103" s="3" t="s">
        <v>93</v>
      </c>
      <c r="AH103" s="11"/>
    </row>
    <row r="104" spans="1:34" ht="24.95" customHeight="1" x14ac:dyDescent="0.25">
      <c r="A104" s="2">
        <v>100</v>
      </c>
      <c r="B104" s="3" t="s">
        <v>98</v>
      </c>
      <c r="C104" s="2" t="s">
        <v>37</v>
      </c>
      <c r="D104" s="3" t="s">
        <v>101</v>
      </c>
      <c r="E104" s="7" t="s">
        <v>48</v>
      </c>
      <c r="F104" s="11" t="s">
        <v>197</v>
      </c>
      <c r="G104" s="6">
        <v>7</v>
      </c>
      <c r="H104" s="12">
        <v>6.73</v>
      </c>
      <c r="I104" s="21">
        <v>0</v>
      </c>
      <c r="J104" s="6">
        <f t="shared" si="16"/>
        <v>6.73</v>
      </c>
      <c r="K104" s="3">
        <v>34</v>
      </c>
      <c r="L104" s="15">
        <v>44377</v>
      </c>
      <c r="M104" s="5">
        <v>44536</v>
      </c>
      <c r="N104" s="3">
        <v>180</v>
      </c>
      <c r="O104" s="6">
        <f t="shared" si="17"/>
        <v>159</v>
      </c>
      <c r="P104" s="3">
        <f t="shared" si="18"/>
        <v>28620</v>
      </c>
      <c r="Q104" s="3">
        <v>2344.15</v>
      </c>
      <c r="R104" s="3">
        <v>82</v>
      </c>
      <c r="S104" s="6">
        <f t="shared" si="19"/>
        <v>192220.30000000002</v>
      </c>
      <c r="T104" s="3" t="s">
        <v>298</v>
      </c>
      <c r="U104" s="3">
        <v>99.9</v>
      </c>
      <c r="V104" s="3">
        <f t="shared" si="20"/>
        <v>234180.58500000002</v>
      </c>
      <c r="W104" s="3" t="s">
        <v>100</v>
      </c>
      <c r="X104" s="6">
        <v>1922.2030000000002</v>
      </c>
      <c r="Y104" s="3">
        <v>80</v>
      </c>
      <c r="Z104" s="3">
        <v>0</v>
      </c>
      <c r="AA104" s="3">
        <v>0</v>
      </c>
      <c r="AB104" s="3">
        <v>0</v>
      </c>
      <c r="AC104" s="3">
        <v>80</v>
      </c>
      <c r="AD104" s="6">
        <f t="shared" si="21"/>
        <v>153776.24000000002</v>
      </c>
      <c r="AE104" s="3">
        <v>187532</v>
      </c>
      <c r="AF104" s="3" t="s">
        <v>97</v>
      </c>
      <c r="AG104" s="3" t="s">
        <v>93</v>
      </c>
      <c r="AH104" s="11"/>
    </row>
    <row r="105" spans="1:34" ht="24.95" customHeight="1" x14ac:dyDescent="0.25">
      <c r="A105" s="2">
        <v>101</v>
      </c>
      <c r="B105" s="3" t="s">
        <v>98</v>
      </c>
      <c r="C105" s="2" t="s">
        <v>37</v>
      </c>
      <c r="D105" s="3" t="s">
        <v>101</v>
      </c>
      <c r="E105" s="7" t="s">
        <v>137</v>
      </c>
      <c r="F105" s="11" t="s">
        <v>201</v>
      </c>
      <c r="G105" s="6">
        <v>7</v>
      </c>
      <c r="H105" s="12">
        <v>8.7100000000000009</v>
      </c>
      <c r="I105" s="12">
        <v>0.56999999999999995</v>
      </c>
      <c r="J105" s="6">
        <f t="shared" si="16"/>
        <v>8.14</v>
      </c>
      <c r="K105" s="3">
        <v>28</v>
      </c>
      <c r="L105" s="15">
        <v>44377</v>
      </c>
      <c r="M105" s="5">
        <v>44536</v>
      </c>
      <c r="N105" s="3">
        <v>180</v>
      </c>
      <c r="O105" s="6">
        <f t="shared" si="17"/>
        <v>159</v>
      </c>
      <c r="P105" s="3">
        <f t="shared" si="18"/>
        <v>28620</v>
      </c>
      <c r="Q105" s="3">
        <v>1920.61</v>
      </c>
      <c r="R105" s="3">
        <v>82</v>
      </c>
      <c r="S105" s="6">
        <f t="shared" si="19"/>
        <v>157490.01999999999</v>
      </c>
      <c r="T105" s="3" t="s">
        <v>298</v>
      </c>
      <c r="U105" s="3">
        <v>99.9</v>
      </c>
      <c r="V105" s="3">
        <f t="shared" si="20"/>
        <v>191868.93900000001</v>
      </c>
      <c r="W105" s="3" t="s">
        <v>100</v>
      </c>
      <c r="X105" s="6">
        <v>1574.9001999999998</v>
      </c>
      <c r="Y105" s="3">
        <v>80</v>
      </c>
      <c r="Z105" s="3">
        <v>0</v>
      </c>
      <c r="AA105" s="3">
        <v>0</v>
      </c>
      <c r="AB105" s="3">
        <v>0</v>
      </c>
      <c r="AC105" s="3">
        <v>80</v>
      </c>
      <c r="AD105" s="6">
        <f t="shared" si="21"/>
        <v>125992.01599999999</v>
      </c>
      <c r="AE105" s="3">
        <v>153648.79999999999</v>
      </c>
      <c r="AF105" s="3" t="s">
        <v>97</v>
      </c>
      <c r="AG105" s="3" t="s">
        <v>93</v>
      </c>
      <c r="AH105" s="10" t="s">
        <v>103</v>
      </c>
    </row>
    <row r="106" spans="1:34" ht="24.95" customHeight="1" x14ac:dyDescent="0.25">
      <c r="A106" s="2">
        <v>102</v>
      </c>
      <c r="B106" s="3" t="s">
        <v>98</v>
      </c>
      <c r="C106" s="2" t="s">
        <v>37</v>
      </c>
      <c r="D106" s="3" t="s">
        <v>101</v>
      </c>
      <c r="E106" s="19" t="s">
        <v>144</v>
      </c>
      <c r="F106" s="11" t="s">
        <v>204</v>
      </c>
      <c r="G106" s="6">
        <v>5</v>
      </c>
      <c r="H106" s="12">
        <v>5.94</v>
      </c>
      <c r="I106" s="21">
        <v>0</v>
      </c>
      <c r="J106" s="6">
        <f t="shared" si="16"/>
        <v>5.94</v>
      </c>
      <c r="K106" s="3">
        <v>25</v>
      </c>
      <c r="L106" s="15">
        <v>44377</v>
      </c>
      <c r="M106" s="5">
        <v>44536</v>
      </c>
      <c r="N106" s="3">
        <v>180</v>
      </c>
      <c r="O106" s="6">
        <f t="shared" si="17"/>
        <v>159</v>
      </c>
      <c r="P106" s="3">
        <f t="shared" si="18"/>
        <v>28620</v>
      </c>
      <c r="Q106" s="3">
        <v>1763.82</v>
      </c>
      <c r="R106" s="3">
        <v>87</v>
      </c>
      <c r="S106" s="6">
        <f t="shared" si="19"/>
        <v>153452.34</v>
      </c>
      <c r="T106" s="3" t="s">
        <v>298</v>
      </c>
      <c r="U106" s="3">
        <v>99.9</v>
      </c>
      <c r="V106" s="3">
        <f t="shared" si="20"/>
        <v>176205.61800000002</v>
      </c>
      <c r="W106" s="3" t="s">
        <v>100</v>
      </c>
      <c r="X106" s="6">
        <v>1446.3324</v>
      </c>
      <c r="Y106" s="3">
        <v>80</v>
      </c>
      <c r="Z106" s="3">
        <v>0</v>
      </c>
      <c r="AA106" s="3">
        <v>2</v>
      </c>
      <c r="AB106" s="3">
        <v>0</v>
      </c>
      <c r="AC106" s="3">
        <v>82</v>
      </c>
      <c r="AD106" s="6">
        <f t="shared" si="21"/>
        <v>118599.2568</v>
      </c>
      <c r="AE106" s="3">
        <v>144633.24</v>
      </c>
      <c r="AF106" s="3" t="s">
        <v>97</v>
      </c>
      <c r="AG106" s="3" t="s">
        <v>93</v>
      </c>
      <c r="AH106" s="3"/>
    </row>
    <row r="107" spans="1:34" ht="24.95" customHeight="1" x14ac:dyDescent="0.25">
      <c r="A107" s="2">
        <v>103</v>
      </c>
      <c r="B107" s="3" t="s">
        <v>98</v>
      </c>
      <c r="C107" s="2" t="s">
        <v>37</v>
      </c>
      <c r="D107" s="3" t="s">
        <v>101</v>
      </c>
      <c r="E107" s="7" t="s">
        <v>299</v>
      </c>
      <c r="F107" s="11" t="s">
        <v>219</v>
      </c>
      <c r="G107" s="6">
        <v>8.5</v>
      </c>
      <c r="H107" s="6">
        <v>9.9</v>
      </c>
      <c r="I107" s="21">
        <v>0</v>
      </c>
      <c r="J107" s="6">
        <f t="shared" si="16"/>
        <v>9.9</v>
      </c>
      <c r="K107" s="3">
        <v>63</v>
      </c>
      <c r="L107" s="14">
        <v>44368</v>
      </c>
      <c r="M107" s="5">
        <v>44536</v>
      </c>
      <c r="N107" s="3">
        <v>180</v>
      </c>
      <c r="O107" s="6">
        <f t="shared" si="17"/>
        <v>168</v>
      </c>
      <c r="P107" s="3">
        <f t="shared" si="18"/>
        <v>30240</v>
      </c>
      <c r="Q107" s="3">
        <v>4397.91</v>
      </c>
      <c r="R107" s="3">
        <v>80</v>
      </c>
      <c r="S107" s="6">
        <f t="shared" si="19"/>
        <v>351832.8</v>
      </c>
      <c r="T107" s="3" t="s">
        <v>298</v>
      </c>
      <c r="U107" s="3">
        <v>99.9</v>
      </c>
      <c r="V107" s="3">
        <f t="shared" si="20"/>
        <v>439351.20900000003</v>
      </c>
      <c r="W107" s="3" t="s">
        <v>100</v>
      </c>
      <c r="X107" s="6">
        <v>3606.2862</v>
      </c>
      <c r="Y107" s="3">
        <v>80</v>
      </c>
      <c r="Z107" s="3">
        <v>0</v>
      </c>
      <c r="AA107" s="3">
        <v>0</v>
      </c>
      <c r="AB107" s="3">
        <v>0</v>
      </c>
      <c r="AC107" s="3">
        <v>80</v>
      </c>
      <c r="AD107" s="6">
        <f t="shared" si="21"/>
        <v>288502.89600000001</v>
      </c>
      <c r="AE107" s="3">
        <v>351832.8</v>
      </c>
      <c r="AF107" s="3" t="s">
        <v>97</v>
      </c>
      <c r="AG107" s="3" t="s">
        <v>93</v>
      </c>
      <c r="AH107" s="3"/>
    </row>
    <row r="108" spans="1:34" ht="24.95" customHeight="1" x14ac:dyDescent="0.25">
      <c r="A108" s="2">
        <v>104</v>
      </c>
      <c r="B108" s="3" t="s">
        <v>98</v>
      </c>
      <c r="C108" s="2" t="s">
        <v>37</v>
      </c>
      <c r="D108" s="3" t="s">
        <v>101</v>
      </c>
      <c r="E108" s="7" t="s">
        <v>166</v>
      </c>
      <c r="F108" s="11" t="s">
        <v>223</v>
      </c>
      <c r="G108" s="6">
        <v>10</v>
      </c>
      <c r="H108" s="6">
        <v>9.15</v>
      </c>
      <c r="I108" s="21">
        <v>0</v>
      </c>
      <c r="J108" s="6">
        <f t="shared" si="16"/>
        <v>9.15</v>
      </c>
      <c r="K108" s="3">
        <v>52</v>
      </c>
      <c r="L108" s="14">
        <v>44366</v>
      </c>
      <c r="M108" s="5">
        <v>44536</v>
      </c>
      <c r="N108" s="3">
        <v>180</v>
      </c>
      <c r="O108" s="6">
        <f t="shared" si="17"/>
        <v>170</v>
      </c>
      <c r="P108" s="3">
        <f t="shared" si="18"/>
        <v>30600</v>
      </c>
      <c r="Q108" s="3">
        <v>3617.36</v>
      </c>
      <c r="R108" s="3">
        <v>81</v>
      </c>
      <c r="S108" s="6">
        <f t="shared" si="19"/>
        <v>293006.16000000003</v>
      </c>
      <c r="T108" s="3" t="s">
        <v>298</v>
      </c>
      <c r="U108" s="3">
        <v>99.9</v>
      </c>
      <c r="V108" s="3">
        <f t="shared" si="20"/>
        <v>361374.26400000002</v>
      </c>
      <c r="W108" s="3" t="s">
        <v>100</v>
      </c>
      <c r="X108" s="6">
        <v>2966.2352000000001</v>
      </c>
      <c r="Y108" s="3">
        <v>80</v>
      </c>
      <c r="Z108" s="3">
        <v>0</v>
      </c>
      <c r="AA108" s="3">
        <v>0</v>
      </c>
      <c r="AB108" s="3">
        <v>0</v>
      </c>
      <c r="AC108" s="3">
        <v>80</v>
      </c>
      <c r="AD108" s="6">
        <f t="shared" si="21"/>
        <v>237298.81599999999</v>
      </c>
      <c r="AE108" s="3">
        <v>289388.79999999999</v>
      </c>
      <c r="AF108" s="3" t="s">
        <v>97</v>
      </c>
      <c r="AG108" s="3" t="s">
        <v>93</v>
      </c>
      <c r="AH108" s="3"/>
    </row>
    <row r="109" spans="1:34" ht="24.95" customHeight="1" x14ac:dyDescent="0.25">
      <c r="A109" s="2">
        <v>105</v>
      </c>
      <c r="B109" s="3" t="s">
        <v>98</v>
      </c>
      <c r="C109" s="2" t="s">
        <v>37</v>
      </c>
      <c r="D109" s="3" t="s">
        <v>101</v>
      </c>
      <c r="E109" s="19" t="s">
        <v>155</v>
      </c>
      <c r="F109" s="11" t="s">
        <v>180</v>
      </c>
      <c r="G109" s="6">
        <v>3.5</v>
      </c>
      <c r="H109" s="12">
        <v>2.46</v>
      </c>
      <c r="I109" s="21">
        <v>0</v>
      </c>
      <c r="J109" s="6">
        <f t="shared" si="16"/>
        <v>2.46</v>
      </c>
      <c r="K109" s="3">
        <v>15</v>
      </c>
      <c r="L109" s="15">
        <v>44377</v>
      </c>
      <c r="M109" s="5">
        <v>44538</v>
      </c>
      <c r="N109" s="3">
        <v>180</v>
      </c>
      <c r="O109" s="6">
        <f t="shared" si="17"/>
        <v>161</v>
      </c>
      <c r="P109" s="3">
        <f t="shared" si="18"/>
        <v>28980</v>
      </c>
      <c r="Q109" s="3">
        <v>995.4</v>
      </c>
      <c r="R109" s="3">
        <v>90</v>
      </c>
      <c r="S109" s="6">
        <f t="shared" si="19"/>
        <v>89586</v>
      </c>
      <c r="T109" s="3" t="s">
        <v>298</v>
      </c>
      <c r="U109" s="3">
        <v>99.9</v>
      </c>
      <c r="V109" s="3">
        <f t="shared" si="20"/>
        <v>99440.46</v>
      </c>
      <c r="W109" s="3" t="s">
        <v>100</v>
      </c>
      <c r="X109" s="6">
        <v>922.51108738383061</v>
      </c>
      <c r="Y109" s="3">
        <v>80</v>
      </c>
      <c r="Z109" s="3">
        <v>2.4</v>
      </c>
      <c r="AA109" s="3">
        <v>2</v>
      </c>
      <c r="AB109" s="3">
        <v>0</v>
      </c>
      <c r="AC109" s="3">
        <v>84.4</v>
      </c>
      <c r="AD109" s="6">
        <f t="shared" si="21"/>
        <v>77859.935775195307</v>
      </c>
      <c r="AE109" s="3">
        <v>84011.760000000009</v>
      </c>
      <c r="AF109" s="3" t="s">
        <v>97</v>
      </c>
      <c r="AG109" s="3" t="s">
        <v>93</v>
      </c>
      <c r="AH109" s="3"/>
    </row>
    <row r="110" spans="1:34" ht="24.95" customHeight="1" x14ac:dyDescent="0.25">
      <c r="A110" s="2">
        <v>106</v>
      </c>
      <c r="B110" s="3" t="s">
        <v>98</v>
      </c>
      <c r="C110" s="2" t="s">
        <v>37</v>
      </c>
      <c r="D110" s="3" t="s">
        <v>101</v>
      </c>
      <c r="E110" s="19" t="s">
        <v>146</v>
      </c>
      <c r="F110" s="11" t="s">
        <v>182</v>
      </c>
      <c r="G110" s="6">
        <v>13.5</v>
      </c>
      <c r="H110" s="12">
        <v>11.02</v>
      </c>
      <c r="I110" s="21">
        <v>0</v>
      </c>
      <c r="J110" s="6">
        <f t="shared" si="16"/>
        <v>11.02</v>
      </c>
      <c r="K110" s="3">
        <v>63</v>
      </c>
      <c r="L110" s="15">
        <v>44377</v>
      </c>
      <c r="M110" s="5">
        <v>44538</v>
      </c>
      <c r="N110" s="3">
        <v>180</v>
      </c>
      <c r="O110" s="6">
        <f t="shared" si="17"/>
        <v>161</v>
      </c>
      <c r="P110" s="3">
        <f t="shared" si="18"/>
        <v>28980</v>
      </c>
      <c r="Q110" s="3">
        <v>4389.4399999999996</v>
      </c>
      <c r="R110" s="3">
        <v>96</v>
      </c>
      <c r="S110" s="6">
        <f t="shared" si="19"/>
        <v>421386.23999999999</v>
      </c>
      <c r="T110" s="3" t="s">
        <v>298</v>
      </c>
      <c r="U110" s="3">
        <v>99.9</v>
      </c>
      <c r="V110" s="3">
        <f t="shared" si="20"/>
        <v>438505.05599999998</v>
      </c>
      <c r="W110" s="3" t="s">
        <v>100</v>
      </c>
      <c r="X110" s="6">
        <v>4099.0822239352865</v>
      </c>
      <c r="Y110" s="3">
        <v>80</v>
      </c>
      <c r="Z110" s="3">
        <v>2.4</v>
      </c>
      <c r="AA110" s="3">
        <v>2</v>
      </c>
      <c r="AB110" s="3">
        <v>0</v>
      </c>
      <c r="AC110" s="3">
        <v>84.4</v>
      </c>
      <c r="AD110" s="6">
        <f t="shared" si="21"/>
        <v>345962.53970013821</v>
      </c>
      <c r="AE110" s="3">
        <v>370468.73599999998</v>
      </c>
      <c r="AF110" s="3" t="s">
        <v>97</v>
      </c>
      <c r="AG110" s="3" t="s">
        <v>93</v>
      </c>
      <c r="AH110" s="3"/>
    </row>
    <row r="111" spans="1:34" ht="24.95" customHeight="1" x14ac:dyDescent="0.25">
      <c r="A111" s="2">
        <v>107</v>
      </c>
      <c r="B111" s="3" t="s">
        <v>98</v>
      </c>
      <c r="C111" s="2" t="s">
        <v>37</v>
      </c>
      <c r="D111" s="3" t="s">
        <v>101</v>
      </c>
      <c r="E111" s="7" t="s">
        <v>46</v>
      </c>
      <c r="F111" s="11" t="s">
        <v>185</v>
      </c>
      <c r="G111" s="6">
        <v>10.5</v>
      </c>
      <c r="H111" s="12">
        <v>8.6</v>
      </c>
      <c r="I111" s="21">
        <v>0</v>
      </c>
      <c r="J111" s="6">
        <f t="shared" si="16"/>
        <v>8.6</v>
      </c>
      <c r="K111" s="3">
        <v>56</v>
      </c>
      <c r="L111" s="15">
        <v>44377</v>
      </c>
      <c r="M111" s="5">
        <v>44538</v>
      </c>
      <c r="N111" s="3">
        <v>180</v>
      </c>
      <c r="O111" s="6">
        <f t="shared" si="17"/>
        <v>161</v>
      </c>
      <c r="P111" s="3">
        <f t="shared" si="18"/>
        <v>28980</v>
      </c>
      <c r="Q111" s="3">
        <v>3954.42</v>
      </c>
      <c r="R111" s="3">
        <v>86</v>
      </c>
      <c r="S111" s="6">
        <f t="shared" si="19"/>
        <v>340080.12</v>
      </c>
      <c r="T111" s="3" t="s">
        <v>298</v>
      </c>
      <c r="U111" s="3">
        <v>99.9</v>
      </c>
      <c r="V111" s="3">
        <f t="shared" si="20"/>
        <v>395046.55800000002</v>
      </c>
      <c r="W111" s="3" t="s">
        <v>100</v>
      </c>
      <c r="X111" s="6">
        <v>3497.1761936678722</v>
      </c>
      <c r="Y111" s="3">
        <v>80</v>
      </c>
      <c r="Z111" s="3">
        <v>0</v>
      </c>
      <c r="AA111" s="3">
        <v>2</v>
      </c>
      <c r="AB111" s="3">
        <v>0</v>
      </c>
      <c r="AC111" s="3">
        <v>82</v>
      </c>
      <c r="AD111" s="6">
        <f t="shared" si="21"/>
        <v>286768.44788076554</v>
      </c>
      <c r="AE111" s="3">
        <v>324262.44</v>
      </c>
      <c r="AF111" s="3" t="s">
        <v>97</v>
      </c>
      <c r="AG111" s="3" t="s">
        <v>93</v>
      </c>
      <c r="AH111" s="11"/>
    </row>
    <row r="112" spans="1:34" ht="24.95" customHeight="1" x14ac:dyDescent="0.25">
      <c r="A112" s="2">
        <v>108</v>
      </c>
      <c r="B112" s="3" t="s">
        <v>98</v>
      </c>
      <c r="C112" s="2" t="s">
        <v>38</v>
      </c>
      <c r="D112" s="3" t="s">
        <v>101</v>
      </c>
      <c r="E112" s="7" t="s">
        <v>148</v>
      </c>
      <c r="F112" s="11" t="s">
        <v>186</v>
      </c>
      <c r="G112" s="6">
        <v>4.5</v>
      </c>
      <c r="H112" s="12">
        <v>3.51</v>
      </c>
      <c r="I112" s="21">
        <v>0</v>
      </c>
      <c r="J112" s="6">
        <f t="shared" si="16"/>
        <v>3.51</v>
      </c>
      <c r="K112" s="3">
        <v>22</v>
      </c>
      <c r="L112" s="15">
        <v>44377</v>
      </c>
      <c r="M112" s="5">
        <v>44538</v>
      </c>
      <c r="N112" s="3">
        <v>180</v>
      </c>
      <c r="O112" s="6">
        <f t="shared" si="17"/>
        <v>161</v>
      </c>
      <c r="P112" s="3">
        <f t="shared" si="18"/>
        <v>28980</v>
      </c>
      <c r="Q112" s="3">
        <v>1550.61</v>
      </c>
      <c r="R112" s="3">
        <v>89</v>
      </c>
      <c r="S112" s="6">
        <f t="shared" si="19"/>
        <v>138004.28999999998</v>
      </c>
      <c r="T112" s="3" t="s">
        <v>298</v>
      </c>
      <c r="U112" s="3">
        <v>99.9</v>
      </c>
      <c r="V112" s="3">
        <f t="shared" si="20"/>
        <v>154905.93900000001</v>
      </c>
      <c r="W112" s="3" t="s">
        <v>100</v>
      </c>
      <c r="X112" s="6">
        <v>1356.1031599535356</v>
      </c>
      <c r="Y112" s="3">
        <v>80</v>
      </c>
      <c r="Z112" s="3">
        <v>0</v>
      </c>
      <c r="AA112" s="3">
        <v>2</v>
      </c>
      <c r="AB112" s="3">
        <v>0</v>
      </c>
      <c r="AC112" s="3">
        <v>82</v>
      </c>
      <c r="AD112" s="6">
        <f t="shared" si="21"/>
        <v>111200.45911618992</v>
      </c>
      <c r="AE112" s="3">
        <v>127150.01999999999</v>
      </c>
      <c r="AF112" s="3" t="s">
        <v>97</v>
      </c>
      <c r="AG112" s="3" t="s">
        <v>93</v>
      </c>
      <c r="AH112" s="11"/>
    </row>
    <row r="113" spans="1:34" ht="24.95" customHeight="1" x14ac:dyDescent="0.25">
      <c r="A113" s="2">
        <v>109</v>
      </c>
      <c r="B113" s="3" t="s">
        <v>98</v>
      </c>
      <c r="C113" s="2" t="s">
        <v>37</v>
      </c>
      <c r="D113" s="3" t="s">
        <v>101</v>
      </c>
      <c r="E113" s="7" t="s">
        <v>152</v>
      </c>
      <c r="F113" s="11" t="s">
        <v>190</v>
      </c>
      <c r="G113" s="6">
        <v>3</v>
      </c>
      <c r="H113" s="12">
        <v>2.95</v>
      </c>
      <c r="I113" s="21">
        <v>0</v>
      </c>
      <c r="J113" s="6">
        <f t="shared" si="16"/>
        <v>2.95</v>
      </c>
      <c r="K113" s="3">
        <v>18</v>
      </c>
      <c r="L113" s="15">
        <v>44377</v>
      </c>
      <c r="M113" s="5">
        <v>44538</v>
      </c>
      <c r="N113" s="3">
        <v>180</v>
      </c>
      <c r="O113" s="6">
        <f t="shared" si="17"/>
        <v>161</v>
      </c>
      <c r="P113" s="3">
        <f t="shared" si="18"/>
        <v>28980</v>
      </c>
      <c r="Q113" s="3">
        <v>1230.03</v>
      </c>
      <c r="R113" s="3">
        <v>90</v>
      </c>
      <c r="S113" s="6">
        <f t="shared" si="19"/>
        <v>110702.7</v>
      </c>
      <c r="T113" s="3" t="s">
        <v>298</v>
      </c>
      <c r="U113" s="3">
        <v>99.9</v>
      </c>
      <c r="V113" s="3">
        <f t="shared" si="20"/>
        <v>122879.997</v>
      </c>
      <c r="W113" s="3" t="s">
        <v>100</v>
      </c>
      <c r="X113" s="6">
        <v>1076.0560740506078</v>
      </c>
      <c r="Y113" s="3">
        <v>80</v>
      </c>
      <c r="Z113" s="3">
        <v>0</v>
      </c>
      <c r="AA113" s="3">
        <v>2</v>
      </c>
      <c r="AB113" s="3">
        <v>0</v>
      </c>
      <c r="AC113" s="3">
        <v>82</v>
      </c>
      <c r="AD113" s="6">
        <f t="shared" si="21"/>
        <v>88236.598072149834</v>
      </c>
      <c r="AE113" s="3">
        <v>100862.45999999999</v>
      </c>
      <c r="AF113" s="3" t="s">
        <v>97</v>
      </c>
      <c r="AG113" s="3" t="s">
        <v>93</v>
      </c>
      <c r="AH113" s="11"/>
    </row>
    <row r="114" spans="1:34" ht="24.95" customHeight="1" x14ac:dyDescent="0.25">
      <c r="A114" s="2">
        <v>110</v>
      </c>
      <c r="B114" s="3" t="s">
        <v>98</v>
      </c>
      <c r="C114" s="2" t="s">
        <v>38</v>
      </c>
      <c r="D114" s="3" t="s">
        <v>101</v>
      </c>
      <c r="E114" s="7" t="s">
        <v>151</v>
      </c>
      <c r="F114" s="11" t="s">
        <v>193</v>
      </c>
      <c r="G114" s="6">
        <v>4.5</v>
      </c>
      <c r="H114" s="12">
        <v>3.29</v>
      </c>
      <c r="I114" s="21">
        <v>0</v>
      </c>
      <c r="J114" s="6">
        <f t="shared" si="16"/>
        <v>3.29</v>
      </c>
      <c r="K114" s="3">
        <v>10</v>
      </c>
      <c r="L114" s="15">
        <v>44377</v>
      </c>
      <c r="M114" s="5">
        <v>44538</v>
      </c>
      <c r="N114" s="3">
        <v>180</v>
      </c>
      <c r="O114" s="6">
        <f t="shared" si="17"/>
        <v>161</v>
      </c>
      <c r="P114" s="3">
        <f t="shared" si="18"/>
        <v>28980</v>
      </c>
      <c r="Q114" s="3">
        <v>661.54</v>
      </c>
      <c r="R114" s="3">
        <v>85</v>
      </c>
      <c r="S114" s="6">
        <f t="shared" si="19"/>
        <v>56230.899999999994</v>
      </c>
      <c r="T114" s="3" t="s">
        <v>298</v>
      </c>
      <c r="U114" s="3">
        <v>99.9</v>
      </c>
      <c r="V114" s="3">
        <f t="shared" si="20"/>
        <v>66087.846000000005</v>
      </c>
      <c r="W114" s="3" t="s">
        <v>100</v>
      </c>
      <c r="X114" s="6">
        <v>612.68635324511069</v>
      </c>
      <c r="Y114" s="3">
        <v>80</v>
      </c>
      <c r="Z114" s="3">
        <v>2.4</v>
      </c>
      <c r="AA114" s="3">
        <v>2</v>
      </c>
      <c r="AB114" s="3">
        <v>0</v>
      </c>
      <c r="AC114" s="3">
        <v>84.4</v>
      </c>
      <c r="AD114" s="6">
        <f t="shared" si="21"/>
        <v>51710.728213887349</v>
      </c>
      <c r="AE114" s="3">
        <v>55833.976000000002</v>
      </c>
      <c r="AF114" s="3" t="s">
        <v>97</v>
      </c>
      <c r="AG114" s="3" t="s">
        <v>93</v>
      </c>
      <c r="AH114" s="11"/>
    </row>
    <row r="115" spans="1:34" ht="24.95" customHeight="1" x14ac:dyDescent="0.25">
      <c r="A115" s="2">
        <v>111</v>
      </c>
      <c r="B115" s="3" t="s">
        <v>98</v>
      </c>
      <c r="C115" s="2" t="s">
        <v>37</v>
      </c>
      <c r="D115" s="3" t="s">
        <v>101</v>
      </c>
      <c r="E115" s="7" t="s">
        <v>143</v>
      </c>
      <c r="F115" s="11" t="s">
        <v>194</v>
      </c>
      <c r="G115" s="6">
        <v>7</v>
      </c>
      <c r="H115" s="12">
        <v>5.82</v>
      </c>
      <c r="I115" s="21">
        <v>0</v>
      </c>
      <c r="J115" s="6">
        <f t="shared" si="16"/>
        <v>5.82</v>
      </c>
      <c r="K115" s="3">
        <v>39</v>
      </c>
      <c r="L115" s="15">
        <v>44377</v>
      </c>
      <c r="M115" s="5">
        <v>44539</v>
      </c>
      <c r="N115" s="3">
        <v>180</v>
      </c>
      <c r="O115" s="6">
        <f t="shared" si="17"/>
        <v>162</v>
      </c>
      <c r="P115" s="3">
        <f t="shared" si="18"/>
        <v>29160</v>
      </c>
      <c r="Q115" s="3">
        <v>2707.38</v>
      </c>
      <c r="R115" s="3">
        <v>86</v>
      </c>
      <c r="S115" s="6">
        <f t="shared" si="19"/>
        <v>232834.68000000002</v>
      </c>
      <c r="T115" s="3" t="s">
        <v>298</v>
      </c>
      <c r="U115" s="3">
        <v>99.9</v>
      </c>
      <c r="V115" s="3">
        <f t="shared" si="20"/>
        <v>270467.26200000005</v>
      </c>
      <c r="W115" s="3" t="s">
        <v>100</v>
      </c>
      <c r="X115" s="6">
        <v>2530.6553582820197</v>
      </c>
      <c r="Y115" s="3">
        <v>80</v>
      </c>
      <c r="Z115" s="3">
        <v>2.4</v>
      </c>
      <c r="AA115" s="3">
        <v>2</v>
      </c>
      <c r="AB115" s="3">
        <v>0</v>
      </c>
      <c r="AC115" s="3">
        <v>84.4</v>
      </c>
      <c r="AD115" s="6">
        <f t="shared" si="21"/>
        <v>213587.31223900247</v>
      </c>
      <c r="AE115" s="3">
        <v>228502.87200000003</v>
      </c>
      <c r="AF115" s="3" t="s">
        <v>97</v>
      </c>
      <c r="AG115" s="3" t="s">
        <v>93</v>
      </c>
      <c r="AH115" s="11"/>
    </row>
    <row r="116" spans="1:34" ht="24.95" customHeight="1" x14ac:dyDescent="0.25">
      <c r="A116" s="2">
        <v>112</v>
      </c>
      <c r="B116" s="3" t="s">
        <v>98</v>
      </c>
      <c r="C116" s="2" t="s">
        <v>37</v>
      </c>
      <c r="D116" s="3" t="s">
        <v>101</v>
      </c>
      <c r="E116" s="7" t="s">
        <v>142</v>
      </c>
      <c r="F116" s="11" t="s">
        <v>195</v>
      </c>
      <c r="G116" s="6">
        <v>12</v>
      </c>
      <c r="H116" s="12">
        <v>6.54</v>
      </c>
      <c r="I116" s="21">
        <v>0</v>
      </c>
      <c r="J116" s="6">
        <f t="shared" si="16"/>
        <v>6.54</v>
      </c>
      <c r="K116" s="3">
        <v>45</v>
      </c>
      <c r="L116" s="15">
        <v>44377</v>
      </c>
      <c r="M116" s="5">
        <v>44538</v>
      </c>
      <c r="N116" s="3">
        <v>180</v>
      </c>
      <c r="O116" s="6">
        <f t="shared" si="17"/>
        <v>161</v>
      </c>
      <c r="P116" s="3">
        <f t="shared" si="18"/>
        <v>28980</v>
      </c>
      <c r="Q116" s="3">
        <v>3136.97</v>
      </c>
      <c r="R116" s="3">
        <v>89</v>
      </c>
      <c r="S116" s="6">
        <f t="shared" si="19"/>
        <v>279190.32999999996</v>
      </c>
      <c r="T116" s="3" t="s">
        <v>298</v>
      </c>
      <c r="U116" s="3">
        <v>99.9</v>
      </c>
      <c r="V116" s="3">
        <f t="shared" si="20"/>
        <v>313383.30300000001</v>
      </c>
      <c r="W116" s="3" t="s">
        <v>100</v>
      </c>
      <c r="X116" s="6">
        <v>2778.6607389899018</v>
      </c>
      <c r="Y116" s="3">
        <v>80</v>
      </c>
      <c r="Z116" s="3">
        <v>0</v>
      </c>
      <c r="AA116" s="3">
        <v>2</v>
      </c>
      <c r="AB116" s="3">
        <v>0</v>
      </c>
      <c r="AC116" s="3">
        <v>82</v>
      </c>
      <c r="AD116" s="6">
        <f t="shared" si="21"/>
        <v>227850.18059717194</v>
      </c>
      <c r="AE116" s="3">
        <v>257231.53999999998</v>
      </c>
      <c r="AF116" s="3" t="s">
        <v>97</v>
      </c>
      <c r="AG116" s="3" t="s">
        <v>93</v>
      </c>
      <c r="AH116" s="11"/>
    </row>
    <row r="117" spans="1:34" ht="24.95" customHeight="1" x14ac:dyDescent="0.25">
      <c r="A117" s="2">
        <v>113</v>
      </c>
      <c r="B117" s="3" t="s">
        <v>98</v>
      </c>
      <c r="C117" s="2" t="s">
        <v>37</v>
      </c>
      <c r="D117" s="3" t="s">
        <v>101</v>
      </c>
      <c r="E117" s="19" t="s">
        <v>140</v>
      </c>
      <c r="F117" s="11" t="s">
        <v>196</v>
      </c>
      <c r="G117" s="6">
        <v>11.5</v>
      </c>
      <c r="H117" s="12">
        <v>7.79</v>
      </c>
      <c r="I117" s="21">
        <v>0</v>
      </c>
      <c r="J117" s="6">
        <f t="shared" si="16"/>
        <v>7.79</v>
      </c>
      <c r="K117" s="3">
        <v>45</v>
      </c>
      <c r="L117" s="15">
        <v>44377</v>
      </c>
      <c r="M117" s="5">
        <v>44538</v>
      </c>
      <c r="N117" s="3">
        <v>180</v>
      </c>
      <c r="O117" s="6">
        <f t="shared" si="17"/>
        <v>161</v>
      </c>
      <c r="P117" s="3">
        <f t="shared" si="18"/>
        <v>28980</v>
      </c>
      <c r="Q117" s="3">
        <v>3155.62</v>
      </c>
      <c r="R117" s="3">
        <v>91</v>
      </c>
      <c r="S117" s="6">
        <f t="shared" si="19"/>
        <v>287161.42</v>
      </c>
      <c r="T117" s="3" t="s">
        <v>298</v>
      </c>
      <c r="U117" s="3">
        <v>99.9</v>
      </c>
      <c r="V117" s="3">
        <f t="shared" si="20"/>
        <v>315246.43800000002</v>
      </c>
      <c r="W117" s="3" t="s">
        <v>100</v>
      </c>
      <c r="X117" s="6">
        <v>2792.5576969482249</v>
      </c>
      <c r="Y117" s="3">
        <v>80</v>
      </c>
      <c r="Z117" s="3">
        <v>0</v>
      </c>
      <c r="AA117" s="3">
        <v>2</v>
      </c>
      <c r="AB117" s="3">
        <v>0</v>
      </c>
      <c r="AC117" s="3">
        <v>82</v>
      </c>
      <c r="AD117" s="6">
        <f t="shared" si="21"/>
        <v>228989.73114975446</v>
      </c>
      <c r="AE117" s="3">
        <v>258760.84</v>
      </c>
      <c r="AF117" s="3" t="s">
        <v>97</v>
      </c>
      <c r="AG117" s="3" t="s">
        <v>93</v>
      </c>
      <c r="AH117" s="11"/>
    </row>
    <row r="118" spans="1:34" ht="24.95" customHeight="1" x14ac:dyDescent="0.25">
      <c r="A118" s="2">
        <v>114</v>
      </c>
      <c r="B118" s="3" t="s">
        <v>98</v>
      </c>
      <c r="C118" s="2" t="s">
        <v>37</v>
      </c>
      <c r="D118" s="3" t="s">
        <v>101</v>
      </c>
      <c r="E118" s="7" t="s">
        <v>49</v>
      </c>
      <c r="F118" s="11" t="s">
        <v>198</v>
      </c>
      <c r="G118" s="6">
        <v>10.5</v>
      </c>
      <c r="H118" s="12">
        <v>8.09</v>
      </c>
      <c r="I118" s="21">
        <v>0</v>
      </c>
      <c r="J118" s="6">
        <f t="shared" si="16"/>
        <v>8.09</v>
      </c>
      <c r="K118" s="3">
        <v>43</v>
      </c>
      <c r="L118" s="15">
        <v>44377</v>
      </c>
      <c r="M118" s="5">
        <v>44538</v>
      </c>
      <c r="N118" s="3">
        <v>180</v>
      </c>
      <c r="O118" s="6">
        <f t="shared" si="17"/>
        <v>161</v>
      </c>
      <c r="P118" s="3">
        <f t="shared" si="18"/>
        <v>28980</v>
      </c>
      <c r="Q118" s="3">
        <v>3041.37</v>
      </c>
      <c r="R118" s="3">
        <v>80</v>
      </c>
      <c r="S118" s="6">
        <f t="shared" si="19"/>
        <v>243309.59999999998</v>
      </c>
      <c r="T118" s="3" t="s">
        <v>298</v>
      </c>
      <c r="U118" s="3">
        <v>99.9</v>
      </c>
      <c r="V118" s="3">
        <f t="shared" si="20"/>
        <v>303832.86300000001</v>
      </c>
      <c r="W118" s="3" t="s">
        <v>100</v>
      </c>
      <c r="X118" s="6">
        <v>2841.3420796714845</v>
      </c>
      <c r="Y118" s="3">
        <v>80</v>
      </c>
      <c r="Z118" s="3">
        <v>2.4</v>
      </c>
      <c r="AA118" s="3">
        <v>0</v>
      </c>
      <c r="AB118" s="3">
        <v>0</v>
      </c>
      <c r="AC118" s="3">
        <v>82.4</v>
      </c>
      <c r="AD118" s="6">
        <f t="shared" si="21"/>
        <v>234126.58736493034</v>
      </c>
      <c r="AE118" s="3">
        <v>250608.88800000001</v>
      </c>
      <c r="AF118" s="3" t="s">
        <v>97</v>
      </c>
      <c r="AG118" s="3" t="s">
        <v>93</v>
      </c>
      <c r="AH118" s="11"/>
    </row>
    <row r="119" spans="1:34" ht="24.95" customHeight="1" x14ac:dyDescent="0.25">
      <c r="A119" s="2">
        <v>115</v>
      </c>
      <c r="B119" s="3" t="s">
        <v>98</v>
      </c>
      <c r="C119" s="2" t="s">
        <v>37</v>
      </c>
      <c r="D119" s="3" t="s">
        <v>101</v>
      </c>
      <c r="E119" s="19" t="s">
        <v>50</v>
      </c>
      <c r="F119" s="11" t="s">
        <v>200</v>
      </c>
      <c r="G119" s="6">
        <v>6.5</v>
      </c>
      <c r="H119" s="12">
        <v>3.19</v>
      </c>
      <c r="I119" s="21">
        <v>0</v>
      </c>
      <c r="J119" s="6">
        <f t="shared" si="16"/>
        <v>3.19</v>
      </c>
      <c r="K119" s="3">
        <v>14</v>
      </c>
      <c r="L119" s="15">
        <v>44377</v>
      </c>
      <c r="M119" s="5">
        <v>44538</v>
      </c>
      <c r="N119" s="3">
        <v>180</v>
      </c>
      <c r="O119" s="6">
        <f t="shared" si="17"/>
        <v>161</v>
      </c>
      <c r="P119" s="3">
        <f t="shared" si="18"/>
        <v>28980</v>
      </c>
      <c r="Q119" s="3">
        <v>955.66</v>
      </c>
      <c r="R119" s="3">
        <v>91</v>
      </c>
      <c r="S119" s="6">
        <f t="shared" si="19"/>
        <v>86965.06</v>
      </c>
      <c r="T119" s="3" t="s">
        <v>298</v>
      </c>
      <c r="U119" s="3">
        <v>99.9</v>
      </c>
      <c r="V119" s="3">
        <f t="shared" si="20"/>
        <v>95470.434000000008</v>
      </c>
      <c r="W119" s="3" t="s">
        <v>100</v>
      </c>
      <c r="X119" s="6">
        <v>880.62432255140982</v>
      </c>
      <c r="Y119" s="3">
        <v>80</v>
      </c>
      <c r="Z119" s="3">
        <v>1.6</v>
      </c>
      <c r="AA119" s="3">
        <v>2</v>
      </c>
      <c r="AB119" s="3">
        <v>0</v>
      </c>
      <c r="AC119" s="3">
        <v>83.6</v>
      </c>
      <c r="AD119" s="6">
        <f t="shared" si="21"/>
        <v>73620.193365297862</v>
      </c>
      <c r="AE119" s="3">
        <v>79893.175999999992</v>
      </c>
      <c r="AF119" s="3" t="s">
        <v>97</v>
      </c>
      <c r="AG119" s="3" t="s">
        <v>93</v>
      </c>
      <c r="AH119" s="11"/>
    </row>
    <row r="120" spans="1:34" ht="24.95" customHeight="1" x14ac:dyDescent="0.25">
      <c r="A120" s="2">
        <v>116</v>
      </c>
      <c r="B120" s="3" t="s">
        <v>98</v>
      </c>
      <c r="C120" s="2" t="s">
        <v>37</v>
      </c>
      <c r="D120" s="3" t="s">
        <v>101</v>
      </c>
      <c r="E120" s="7" t="s">
        <v>149</v>
      </c>
      <c r="F120" s="11" t="s">
        <v>202</v>
      </c>
      <c r="G120" s="6">
        <v>4.5</v>
      </c>
      <c r="H120" s="12">
        <v>2.86</v>
      </c>
      <c r="I120" s="21">
        <v>0</v>
      </c>
      <c r="J120" s="6">
        <f t="shared" si="16"/>
        <v>2.86</v>
      </c>
      <c r="K120" s="3">
        <v>15</v>
      </c>
      <c r="L120" s="15">
        <v>44377</v>
      </c>
      <c r="M120" s="5">
        <v>44538</v>
      </c>
      <c r="N120" s="3">
        <v>180</v>
      </c>
      <c r="O120" s="6">
        <f t="shared" si="17"/>
        <v>161</v>
      </c>
      <c r="P120" s="3">
        <f t="shared" si="18"/>
        <v>28980</v>
      </c>
      <c r="Q120" s="3">
        <v>1000.88</v>
      </c>
      <c r="R120" s="3">
        <v>81</v>
      </c>
      <c r="S120" s="6">
        <f t="shared" si="19"/>
        <v>81071.28</v>
      </c>
      <c r="T120" s="3" t="s">
        <v>298</v>
      </c>
      <c r="U120" s="3">
        <v>99.9</v>
      </c>
      <c r="V120" s="3">
        <f t="shared" si="20"/>
        <v>99987.912000000011</v>
      </c>
      <c r="W120" s="3" t="s">
        <v>100</v>
      </c>
      <c r="X120" s="6">
        <v>860.36574036419324</v>
      </c>
      <c r="Y120" s="3">
        <v>80</v>
      </c>
      <c r="Z120" s="3">
        <v>0</v>
      </c>
      <c r="AA120" s="3">
        <v>0</v>
      </c>
      <c r="AB120" s="3">
        <v>0</v>
      </c>
      <c r="AC120" s="3">
        <v>80</v>
      </c>
      <c r="AD120" s="6">
        <f t="shared" si="21"/>
        <v>68829.259229135467</v>
      </c>
      <c r="AE120" s="3">
        <v>80070.399999999994</v>
      </c>
      <c r="AF120" s="3" t="s">
        <v>97</v>
      </c>
      <c r="AG120" s="3" t="s">
        <v>93</v>
      </c>
      <c r="AH120" s="3"/>
    </row>
    <row r="121" spans="1:34" ht="24.95" customHeight="1" x14ac:dyDescent="0.25">
      <c r="A121" s="2">
        <v>117</v>
      </c>
      <c r="B121" s="3" t="s">
        <v>98</v>
      </c>
      <c r="C121" s="2" t="s">
        <v>37</v>
      </c>
      <c r="D121" s="3" t="s">
        <v>101</v>
      </c>
      <c r="E121" s="19" t="s">
        <v>52</v>
      </c>
      <c r="F121" s="11" t="s">
        <v>205</v>
      </c>
      <c r="G121" s="6">
        <v>9</v>
      </c>
      <c r="H121" s="12">
        <v>7.25</v>
      </c>
      <c r="I121" s="21">
        <v>0</v>
      </c>
      <c r="J121" s="6">
        <f t="shared" si="16"/>
        <v>7.25</v>
      </c>
      <c r="K121" s="3">
        <v>46</v>
      </c>
      <c r="L121" s="15">
        <v>44377</v>
      </c>
      <c r="M121" s="5">
        <v>44538</v>
      </c>
      <c r="N121" s="3">
        <v>180</v>
      </c>
      <c r="O121" s="6">
        <f t="shared" si="17"/>
        <v>161</v>
      </c>
      <c r="P121" s="3">
        <f t="shared" si="18"/>
        <v>28980</v>
      </c>
      <c r="Q121" s="3">
        <v>3196.31</v>
      </c>
      <c r="R121" s="3">
        <v>89</v>
      </c>
      <c r="S121" s="6">
        <f t="shared" si="19"/>
        <v>284471.58999999997</v>
      </c>
      <c r="T121" s="3" t="s">
        <v>298</v>
      </c>
      <c r="U121" s="3">
        <v>99.9</v>
      </c>
      <c r="V121" s="3">
        <f t="shared" si="20"/>
        <v>319311.36900000001</v>
      </c>
      <c r="W121" s="3" t="s">
        <v>100</v>
      </c>
      <c r="X121" s="6">
        <v>2985.1759297793351</v>
      </c>
      <c r="Y121" s="3">
        <v>80</v>
      </c>
      <c r="Z121" s="3">
        <v>2.4</v>
      </c>
      <c r="AA121" s="3">
        <v>2</v>
      </c>
      <c r="AB121" s="3">
        <v>0</v>
      </c>
      <c r="AC121" s="3">
        <v>84.4</v>
      </c>
      <c r="AD121" s="6">
        <f t="shared" si="21"/>
        <v>251948.8484733759</v>
      </c>
      <c r="AE121" s="3">
        <v>269768.56400000001</v>
      </c>
      <c r="AF121" s="3" t="s">
        <v>97</v>
      </c>
      <c r="AG121" s="3" t="s">
        <v>93</v>
      </c>
      <c r="AH121" s="3"/>
    </row>
    <row r="122" spans="1:34" ht="24.95" customHeight="1" x14ac:dyDescent="0.25">
      <c r="A122" s="2">
        <v>118</v>
      </c>
      <c r="B122" s="3" t="s">
        <v>98</v>
      </c>
      <c r="C122" s="2" t="s">
        <v>37</v>
      </c>
      <c r="D122" s="3" t="s">
        <v>101</v>
      </c>
      <c r="E122" s="7" t="s">
        <v>150</v>
      </c>
      <c r="F122" s="11" t="s">
        <v>206</v>
      </c>
      <c r="G122" s="6">
        <v>7</v>
      </c>
      <c r="H122" s="12">
        <v>6</v>
      </c>
      <c r="I122" s="21">
        <v>0</v>
      </c>
      <c r="J122" s="6">
        <f t="shared" si="16"/>
        <v>6</v>
      </c>
      <c r="K122" s="3">
        <v>19</v>
      </c>
      <c r="L122" s="15">
        <v>44377</v>
      </c>
      <c r="M122" s="5">
        <v>44538</v>
      </c>
      <c r="N122" s="3">
        <v>180</v>
      </c>
      <c r="O122" s="6">
        <f t="shared" si="17"/>
        <v>161</v>
      </c>
      <c r="P122" s="3">
        <f t="shared" si="18"/>
        <v>28980</v>
      </c>
      <c r="Q122" s="3">
        <v>1299.94</v>
      </c>
      <c r="R122" s="3">
        <v>97</v>
      </c>
      <c r="S122" s="6">
        <f t="shared" si="19"/>
        <v>126094.18000000001</v>
      </c>
      <c r="T122" s="3" t="s">
        <v>298</v>
      </c>
      <c r="U122" s="3">
        <v>99.9</v>
      </c>
      <c r="V122" s="3">
        <f t="shared" si="20"/>
        <v>129864.00600000001</v>
      </c>
      <c r="W122" s="3" t="s">
        <v>100</v>
      </c>
      <c r="X122" s="6">
        <v>1131.605370394002</v>
      </c>
      <c r="Y122" s="3">
        <v>80</v>
      </c>
      <c r="Z122" s="3">
        <v>0</v>
      </c>
      <c r="AA122" s="3">
        <v>2</v>
      </c>
      <c r="AB122" s="3">
        <v>0</v>
      </c>
      <c r="AC122" s="3">
        <v>82</v>
      </c>
      <c r="AD122" s="6">
        <f t="shared" si="21"/>
        <v>92791.64037230816</v>
      </c>
      <c r="AE122" s="3">
        <v>106595.08</v>
      </c>
      <c r="AF122" s="3" t="s">
        <v>97</v>
      </c>
      <c r="AG122" s="3" t="s">
        <v>93</v>
      </c>
      <c r="AH122" s="3"/>
    </row>
    <row r="123" spans="1:34" ht="24.95" customHeight="1" x14ac:dyDescent="0.25">
      <c r="A123" s="2">
        <v>119</v>
      </c>
      <c r="B123" s="3" t="s">
        <v>98</v>
      </c>
      <c r="C123" s="2" t="s">
        <v>37</v>
      </c>
      <c r="D123" s="3" t="s">
        <v>101</v>
      </c>
      <c r="E123" s="19" t="s">
        <v>155</v>
      </c>
      <c r="F123" s="11" t="s">
        <v>207</v>
      </c>
      <c r="G123" s="6">
        <v>8</v>
      </c>
      <c r="H123" s="12">
        <v>2.4700000000000002</v>
      </c>
      <c r="I123" s="21">
        <v>0</v>
      </c>
      <c r="J123" s="6">
        <f t="shared" si="16"/>
        <v>2.4700000000000002</v>
      </c>
      <c r="K123" s="3">
        <v>10</v>
      </c>
      <c r="L123" s="15">
        <v>44377</v>
      </c>
      <c r="M123" s="5">
        <v>44538</v>
      </c>
      <c r="N123" s="3">
        <v>180</v>
      </c>
      <c r="O123" s="6">
        <f t="shared" si="17"/>
        <v>161</v>
      </c>
      <c r="P123" s="3">
        <f t="shared" si="18"/>
        <v>28980</v>
      </c>
      <c r="Q123" s="3">
        <v>704.12</v>
      </c>
      <c r="R123" s="3">
        <v>94</v>
      </c>
      <c r="S123" s="6">
        <f t="shared" si="19"/>
        <v>66187.28</v>
      </c>
      <c r="T123" s="3" t="s">
        <v>298</v>
      </c>
      <c r="U123" s="3">
        <v>99.9</v>
      </c>
      <c r="V123" s="3">
        <f t="shared" si="20"/>
        <v>70341.588000000003</v>
      </c>
      <c r="W123" s="3" t="s">
        <v>100</v>
      </c>
      <c r="X123" s="6">
        <v>651.51798753602122</v>
      </c>
      <c r="Y123" s="3">
        <v>80</v>
      </c>
      <c r="Z123" s="3">
        <v>2.4</v>
      </c>
      <c r="AA123" s="3">
        <v>2</v>
      </c>
      <c r="AB123" s="3">
        <v>0</v>
      </c>
      <c r="AC123" s="3">
        <v>84.4</v>
      </c>
      <c r="AD123" s="6">
        <f t="shared" si="21"/>
        <v>54988.118148040194</v>
      </c>
      <c r="AE123" s="3">
        <v>59427.728000000003</v>
      </c>
      <c r="AF123" s="3" t="s">
        <v>97</v>
      </c>
      <c r="AG123" s="3" t="s">
        <v>93</v>
      </c>
      <c r="AH123" s="3"/>
    </row>
    <row r="124" spans="1:34" ht="24.95" customHeight="1" x14ac:dyDescent="0.25">
      <c r="A124" s="2">
        <v>120</v>
      </c>
      <c r="B124" s="3" t="s">
        <v>98</v>
      </c>
      <c r="C124" s="2" t="s">
        <v>37</v>
      </c>
      <c r="D124" s="3" t="s">
        <v>101</v>
      </c>
      <c r="E124" s="19" t="s">
        <v>53</v>
      </c>
      <c r="F124" s="11" t="s">
        <v>209</v>
      </c>
      <c r="G124" s="6">
        <v>6.5</v>
      </c>
      <c r="H124" s="6">
        <v>5.47</v>
      </c>
      <c r="I124" s="21">
        <v>0</v>
      </c>
      <c r="J124" s="6">
        <f t="shared" si="16"/>
        <v>5.47</v>
      </c>
      <c r="K124" s="3">
        <v>30</v>
      </c>
      <c r="L124" s="14">
        <v>44366</v>
      </c>
      <c r="M124" s="5">
        <v>44537</v>
      </c>
      <c r="N124" s="3">
        <v>180</v>
      </c>
      <c r="O124" s="6">
        <f t="shared" si="17"/>
        <v>171</v>
      </c>
      <c r="P124" s="3">
        <f t="shared" si="18"/>
        <v>30780</v>
      </c>
      <c r="Q124" s="3">
        <v>2098.11</v>
      </c>
      <c r="R124" s="3">
        <v>84</v>
      </c>
      <c r="S124" s="6">
        <f t="shared" si="19"/>
        <v>176241.24000000002</v>
      </c>
      <c r="T124" s="3" t="s">
        <v>298</v>
      </c>
      <c r="U124" s="3">
        <v>99.9</v>
      </c>
      <c r="V124" s="3">
        <f t="shared" si="20"/>
        <v>209601.18900000001</v>
      </c>
      <c r="W124" s="3" t="s">
        <v>100</v>
      </c>
      <c r="X124" s="6">
        <v>1972.2234000000003</v>
      </c>
      <c r="Y124" s="3">
        <v>80</v>
      </c>
      <c r="Z124" s="3">
        <v>3.2</v>
      </c>
      <c r="AA124" s="3">
        <v>0</v>
      </c>
      <c r="AB124" s="3">
        <v>0</v>
      </c>
      <c r="AC124" s="3">
        <v>83.2</v>
      </c>
      <c r="AD124" s="6">
        <f t="shared" si="21"/>
        <v>164088.98688000004</v>
      </c>
      <c r="AE124" s="3">
        <v>174562.75200000001</v>
      </c>
      <c r="AF124" s="3" t="s">
        <v>97</v>
      </c>
      <c r="AG124" s="3" t="s">
        <v>93</v>
      </c>
      <c r="AH124" s="3"/>
    </row>
    <row r="125" spans="1:34" ht="24.95" customHeight="1" x14ac:dyDescent="0.25">
      <c r="A125" s="2">
        <v>121</v>
      </c>
      <c r="B125" s="3" t="s">
        <v>98</v>
      </c>
      <c r="C125" s="2" t="s">
        <v>37</v>
      </c>
      <c r="D125" s="3" t="s">
        <v>101</v>
      </c>
      <c r="E125" s="19" t="s">
        <v>54</v>
      </c>
      <c r="F125" s="11" t="s">
        <v>211</v>
      </c>
      <c r="G125" s="6">
        <v>6.5</v>
      </c>
      <c r="H125" s="6">
        <v>5.54</v>
      </c>
      <c r="I125" s="21">
        <v>0</v>
      </c>
      <c r="J125" s="6">
        <f t="shared" si="16"/>
        <v>5.54</v>
      </c>
      <c r="K125" s="3">
        <v>41</v>
      </c>
      <c r="L125" s="14">
        <v>44365</v>
      </c>
      <c r="M125" s="5">
        <v>44537</v>
      </c>
      <c r="N125" s="3">
        <v>180</v>
      </c>
      <c r="O125" s="6">
        <f t="shared" si="17"/>
        <v>172</v>
      </c>
      <c r="P125" s="3">
        <f t="shared" si="18"/>
        <v>30960</v>
      </c>
      <c r="Q125" s="3">
        <v>2811.52</v>
      </c>
      <c r="R125" s="3">
        <v>82</v>
      </c>
      <c r="S125" s="6">
        <f t="shared" si="19"/>
        <v>230544.63999999998</v>
      </c>
      <c r="T125" s="3" t="s">
        <v>298</v>
      </c>
      <c r="U125" s="3">
        <v>99.9</v>
      </c>
      <c r="V125" s="3">
        <f t="shared" si="20"/>
        <v>280870.848</v>
      </c>
      <c r="W125" s="3" t="s">
        <v>100</v>
      </c>
      <c r="X125" s="6">
        <v>2535.1186902863847</v>
      </c>
      <c r="Y125" s="3">
        <v>80</v>
      </c>
      <c r="Z125" s="3">
        <v>0</v>
      </c>
      <c r="AA125" s="3">
        <v>0</v>
      </c>
      <c r="AB125" s="3">
        <v>0</v>
      </c>
      <c r="AC125" s="3">
        <v>80</v>
      </c>
      <c r="AD125" s="6">
        <f t="shared" si="21"/>
        <v>202809.49522291077</v>
      </c>
      <c r="AE125" s="3">
        <v>224921.60000000001</v>
      </c>
      <c r="AF125" s="3" t="s">
        <v>97</v>
      </c>
      <c r="AG125" s="3" t="s">
        <v>93</v>
      </c>
      <c r="AH125" s="3"/>
    </row>
    <row r="126" spans="1:34" ht="24.95" customHeight="1" x14ac:dyDescent="0.25">
      <c r="A126" s="2">
        <v>122</v>
      </c>
      <c r="B126" s="3" t="s">
        <v>98</v>
      </c>
      <c r="C126" s="2" t="s">
        <v>37</v>
      </c>
      <c r="D126" s="3" t="s">
        <v>101</v>
      </c>
      <c r="E126" s="7" t="s">
        <v>162</v>
      </c>
      <c r="F126" s="11" t="s">
        <v>212</v>
      </c>
      <c r="G126" s="6">
        <v>5.5</v>
      </c>
      <c r="H126" s="6">
        <v>4.83</v>
      </c>
      <c r="I126" s="21">
        <v>0</v>
      </c>
      <c r="J126" s="6">
        <f t="shared" si="16"/>
        <v>4.83</v>
      </c>
      <c r="K126" s="3">
        <v>39</v>
      </c>
      <c r="L126" s="14">
        <v>44369</v>
      </c>
      <c r="M126" s="5">
        <v>44537</v>
      </c>
      <c r="N126" s="3">
        <v>180</v>
      </c>
      <c r="O126" s="6">
        <f t="shared" si="17"/>
        <v>168</v>
      </c>
      <c r="P126" s="3">
        <f t="shared" si="18"/>
        <v>30240</v>
      </c>
      <c r="Q126" s="3">
        <v>2716.44</v>
      </c>
      <c r="R126" s="3">
        <v>97</v>
      </c>
      <c r="S126" s="6">
        <f t="shared" si="19"/>
        <v>263494.68</v>
      </c>
      <c r="T126" s="3" t="s">
        <v>298</v>
      </c>
      <c r="U126" s="3">
        <v>99.9</v>
      </c>
      <c r="V126" s="3">
        <f t="shared" si="20"/>
        <v>271372.35600000003</v>
      </c>
      <c r="W126" s="3" t="s">
        <v>100</v>
      </c>
      <c r="X126" s="6">
        <v>2380.0243900608584</v>
      </c>
      <c r="Y126" s="3">
        <v>80</v>
      </c>
      <c r="Z126" s="3">
        <v>0</v>
      </c>
      <c r="AA126" s="3">
        <v>2</v>
      </c>
      <c r="AB126" s="3">
        <v>0</v>
      </c>
      <c r="AC126" s="3">
        <v>82</v>
      </c>
      <c r="AD126" s="6">
        <f t="shared" si="21"/>
        <v>195161.9999849904</v>
      </c>
      <c r="AE126" s="3">
        <v>222748.08000000002</v>
      </c>
      <c r="AF126" s="3" t="s">
        <v>97</v>
      </c>
      <c r="AG126" s="3" t="s">
        <v>93</v>
      </c>
      <c r="AH126" s="3"/>
    </row>
    <row r="127" spans="1:34" ht="24.95" customHeight="1" x14ac:dyDescent="0.25">
      <c r="A127" s="2">
        <v>123</v>
      </c>
      <c r="B127" s="3" t="s">
        <v>98</v>
      </c>
      <c r="C127" s="2" t="s">
        <v>37</v>
      </c>
      <c r="D127" s="3" t="s">
        <v>101</v>
      </c>
      <c r="E127" s="7" t="s">
        <v>164</v>
      </c>
      <c r="F127" s="11" t="s">
        <v>214</v>
      </c>
      <c r="G127" s="6">
        <v>9.5</v>
      </c>
      <c r="H127" s="6">
        <v>6.61</v>
      </c>
      <c r="I127" s="21">
        <v>0</v>
      </c>
      <c r="J127" s="6">
        <f t="shared" si="16"/>
        <v>6.61</v>
      </c>
      <c r="K127" s="3">
        <v>52</v>
      </c>
      <c r="L127" s="14">
        <v>44366</v>
      </c>
      <c r="M127" s="5">
        <v>44537</v>
      </c>
      <c r="N127" s="3">
        <v>180</v>
      </c>
      <c r="O127" s="6">
        <f t="shared" si="17"/>
        <v>171</v>
      </c>
      <c r="P127" s="3">
        <f t="shared" si="18"/>
        <v>30780</v>
      </c>
      <c r="Q127" s="3">
        <v>3607.48</v>
      </c>
      <c r="R127" s="3">
        <v>82</v>
      </c>
      <c r="S127" s="6">
        <f t="shared" si="19"/>
        <v>295813.36</v>
      </c>
      <c r="T127" s="3" t="s">
        <v>298</v>
      </c>
      <c r="U127" s="3">
        <v>99.9</v>
      </c>
      <c r="V127" s="3">
        <f t="shared" si="20"/>
        <v>360387.25200000004</v>
      </c>
      <c r="W127" s="3" t="s">
        <v>100</v>
      </c>
      <c r="X127" s="6">
        <v>3164.1328826116924</v>
      </c>
      <c r="Y127" s="3">
        <v>80</v>
      </c>
      <c r="Z127" s="3">
        <v>0</v>
      </c>
      <c r="AA127" s="3">
        <v>0</v>
      </c>
      <c r="AB127" s="3">
        <v>0</v>
      </c>
      <c r="AC127" s="3">
        <v>80</v>
      </c>
      <c r="AD127" s="6">
        <f t="shared" si="21"/>
        <v>253130.63060893537</v>
      </c>
      <c r="AE127" s="3">
        <v>288598.40000000002</v>
      </c>
      <c r="AF127" s="3" t="s">
        <v>97</v>
      </c>
      <c r="AG127" s="3" t="s">
        <v>93</v>
      </c>
      <c r="AH127" s="3"/>
    </row>
    <row r="128" spans="1:34" ht="24.95" customHeight="1" x14ac:dyDescent="0.25">
      <c r="A128" s="2">
        <v>124</v>
      </c>
      <c r="B128" s="3" t="s">
        <v>98</v>
      </c>
      <c r="C128" s="2" t="s">
        <v>38</v>
      </c>
      <c r="D128" s="3" t="s">
        <v>101</v>
      </c>
      <c r="E128" s="7" t="s">
        <v>167</v>
      </c>
      <c r="F128" s="11" t="s">
        <v>220</v>
      </c>
      <c r="G128" s="6">
        <v>2.5</v>
      </c>
      <c r="H128" s="6">
        <v>2.36</v>
      </c>
      <c r="I128" s="21">
        <v>0</v>
      </c>
      <c r="J128" s="6">
        <f t="shared" si="16"/>
        <v>2.36</v>
      </c>
      <c r="K128" s="3">
        <v>12</v>
      </c>
      <c r="L128" s="14">
        <v>44368</v>
      </c>
      <c r="M128" s="5">
        <v>44537</v>
      </c>
      <c r="N128" s="3">
        <v>180</v>
      </c>
      <c r="O128" s="6">
        <f t="shared" si="17"/>
        <v>169</v>
      </c>
      <c r="P128" s="3">
        <f t="shared" si="18"/>
        <v>30420</v>
      </c>
      <c r="Q128" s="3">
        <v>843.06</v>
      </c>
      <c r="R128" s="3">
        <v>83</v>
      </c>
      <c r="S128" s="6">
        <f t="shared" si="19"/>
        <v>69973.98</v>
      </c>
      <c r="T128" s="3" t="s">
        <v>298</v>
      </c>
      <c r="U128" s="3">
        <v>99.9</v>
      </c>
      <c r="V128" s="3">
        <f t="shared" si="20"/>
        <v>84221.694000000003</v>
      </c>
      <c r="W128" s="3" t="s">
        <v>100</v>
      </c>
      <c r="X128" s="6">
        <v>739.12701823663679</v>
      </c>
      <c r="Y128" s="3">
        <v>80</v>
      </c>
      <c r="Z128" s="3">
        <v>0</v>
      </c>
      <c r="AA128" s="3">
        <v>0</v>
      </c>
      <c r="AB128" s="3">
        <v>0</v>
      </c>
      <c r="AC128" s="3">
        <v>80</v>
      </c>
      <c r="AD128" s="6">
        <f t="shared" si="21"/>
        <v>59130.161458930947</v>
      </c>
      <c r="AE128" s="3">
        <v>67444.799999999988</v>
      </c>
      <c r="AF128" s="3" t="s">
        <v>97</v>
      </c>
      <c r="AG128" s="3" t="s">
        <v>93</v>
      </c>
      <c r="AH128" s="3"/>
    </row>
    <row r="129" spans="1:34" ht="24.95" customHeight="1" x14ac:dyDescent="0.25">
      <c r="A129" s="2">
        <v>125</v>
      </c>
      <c r="B129" s="3" t="s">
        <v>98</v>
      </c>
      <c r="C129" s="2" t="s">
        <v>38</v>
      </c>
      <c r="D129" s="3" t="s">
        <v>101</v>
      </c>
      <c r="E129" s="19" t="s">
        <v>59</v>
      </c>
      <c r="F129" s="11" t="s">
        <v>222</v>
      </c>
      <c r="G129" s="6">
        <v>10.5</v>
      </c>
      <c r="H129" s="6">
        <v>10.88</v>
      </c>
      <c r="I129" s="21">
        <v>0</v>
      </c>
      <c r="J129" s="6">
        <f t="shared" si="16"/>
        <v>10.88</v>
      </c>
      <c r="K129" s="3">
        <v>55</v>
      </c>
      <c r="L129" s="14">
        <v>44368</v>
      </c>
      <c r="M129" s="5">
        <v>44537</v>
      </c>
      <c r="N129" s="3">
        <v>180</v>
      </c>
      <c r="O129" s="6">
        <f t="shared" si="17"/>
        <v>169</v>
      </c>
      <c r="P129" s="3">
        <f t="shared" si="18"/>
        <v>30420</v>
      </c>
      <c r="Q129" s="3">
        <v>3823.52</v>
      </c>
      <c r="R129" s="3">
        <v>92</v>
      </c>
      <c r="S129" s="6">
        <f t="shared" si="19"/>
        <v>351763.84</v>
      </c>
      <c r="T129" s="3" t="s">
        <v>298</v>
      </c>
      <c r="U129" s="3">
        <v>99.9</v>
      </c>
      <c r="V129" s="3">
        <f t="shared" si="20"/>
        <v>381969.64800000004</v>
      </c>
      <c r="W129" s="3" t="s">
        <v>100</v>
      </c>
      <c r="X129" s="6">
        <v>3343.2177105860824</v>
      </c>
      <c r="Y129" s="3">
        <v>80</v>
      </c>
      <c r="Z129" s="3">
        <v>0</v>
      </c>
      <c r="AA129" s="3">
        <v>2</v>
      </c>
      <c r="AB129" s="3">
        <v>0</v>
      </c>
      <c r="AC129" s="3">
        <v>82</v>
      </c>
      <c r="AD129" s="6">
        <f t="shared" si="21"/>
        <v>274143.85226805875</v>
      </c>
      <c r="AE129" s="3">
        <v>313528.64</v>
      </c>
      <c r="AF129" s="3" t="s">
        <v>97</v>
      </c>
      <c r="AG129" s="3" t="s">
        <v>93</v>
      </c>
      <c r="AH129" s="3"/>
    </row>
    <row r="130" spans="1:34" ht="24.95" customHeight="1" x14ac:dyDescent="0.25">
      <c r="A130" s="2">
        <v>126</v>
      </c>
      <c r="B130" s="3" t="s">
        <v>98</v>
      </c>
      <c r="C130" s="2" t="s">
        <v>37</v>
      </c>
      <c r="D130" s="3" t="s">
        <v>101</v>
      </c>
      <c r="E130" s="7" t="s">
        <v>158</v>
      </c>
      <c r="F130" s="11" t="s">
        <v>224</v>
      </c>
      <c r="G130" s="6">
        <v>13</v>
      </c>
      <c r="H130" s="6">
        <v>11.6</v>
      </c>
      <c r="I130" s="21">
        <v>0</v>
      </c>
      <c r="J130" s="6">
        <f t="shared" si="16"/>
        <v>11.6</v>
      </c>
      <c r="K130" s="3">
        <v>68</v>
      </c>
      <c r="L130" s="14">
        <v>44367</v>
      </c>
      <c r="M130" s="5">
        <v>44537</v>
      </c>
      <c r="N130" s="3">
        <v>180</v>
      </c>
      <c r="O130" s="6">
        <f t="shared" si="17"/>
        <v>170</v>
      </c>
      <c r="P130" s="3">
        <f t="shared" si="18"/>
        <v>30600</v>
      </c>
      <c r="Q130" s="3">
        <v>4744.4399999999996</v>
      </c>
      <c r="R130" s="3">
        <v>90</v>
      </c>
      <c r="S130" s="6">
        <f t="shared" si="19"/>
        <v>426999.6</v>
      </c>
      <c r="T130" s="3" t="s">
        <v>298</v>
      </c>
      <c r="U130" s="3">
        <v>99.9</v>
      </c>
      <c r="V130" s="3">
        <f t="shared" si="20"/>
        <v>473969.55599999998</v>
      </c>
      <c r="W130" s="3" t="s">
        <v>100</v>
      </c>
      <c r="X130" s="6">
        <v>4139.7007266717483</v>
      </c>
      <c r="Y130" s="3">
        <v>80</v>
      </c>
      <c r="Z130" s="3">
        <v>0</v>
      </c>
      <c r="AA130" s="3">
        <v>2</v>
      </c>
      <c r="AB130" s="3">
        <v>0</v>
      </c>
      <c r="AC130" s="3">
        <v>82</v>
      </c>
      <c r="AD130" s="6">
        <f t="shared" si="21"/>
        <v>339455.45958708337</v>
      </c>
      <c r="AE130" s="3">
        <v>389044.07999999996</v>
      </c>
      <c r="AF130" s="3" t="s">
        <v>97</v>
      </c>
      <c r="AG130" s="3" t="s">
        <v>93</v>
      </c>
      <c r="AH130" s="3"/>
    </row>
    <row r="131" spans="1:34" ht="24.95" customHeight="1" x14ac:dyDescent="0.25">
      <c r="A131" s="2">
        <v>127</v>
      </c>
      <c r="B131" s="3" t="s">
        <v>98</v>
      </c>
      <c r="C131" s="2" t="s">
        <v>37</v>
      </c>
      <c r="D131" s="3" t="s">
        <v>101</v>
      </c>
      <c r="E131" s="7" t="s">
        <v>171</v>
      </c>
      <c r="F131" s="11" t="s">
        <v>226</v>
      </c>
      <c r="G131" s="6">
        <v>3</v>
      </c>
      <c r="H131" s="6">
        <v>3.26</v>
      </c>
      <c r="I131" s="21">
        <v>0</v>
      </c>
      <c r="J131" s="6">
        <f t="shared" si="16"/>
        <v>3.26</v>
      </c>
      <c r="K131" s="3">
        <v>20</v>
      </c>
      <c r="L131" s="14">
        <v>44369</v>
      </c>
      <c r="M131" s="5">
        <v>44537</v>
      </c>
      <c r="N131" s="3">
        <v>180</v>
      </c>
      <c r="O131" s="6">
        <f t="shared" si="17"/>
        <v>168</v>
      </c>
      <c r="P131" s="3">
        <f t="shared" si="18"/>
        <v>30240</v>
      </c>
      <c r="Q131" s="3">
        <v>1358.48</v>
      </c>
      <c r="R131" s="3">
        <v>84</v>
      </c>
      <c r="S131" s="6">
        <f t="shared" si="19"/>
        <v>114112.32000000001</v>
      </c>
      <c r="T131" s="3" t="s">
        <v>298</v>
      </c>
      <c r="U131" s="3">
        <v>99.9</v>
      </c>
      <c r="V131" s="3">
        <f t="shared" si="20"/>
        <v>135712.152</v>
      </c>
      <c r="W131" s="3" t="s">
        <v>100</v>
      </c>
      <c r="X131" s="6">
        <v>1191.6275807198465</v>
      </c>
      <c r="Y131" s="3">
        <v>80</v>
      </c>
      <c r="Z131" s="3">
        <v>0</v>
      </c>
      <c r="AA131" s="3">
        <v>0</v>
      </c>
      <c r="AB131" s="3">
        <v>0</v>
      </c>
      <c r="AC131" s="3">
        <v>80</v>
      </c>
      <c r="AD131" s="6">
        <f t="shared" si="21"/>
        <v>95330.206457587716</v>
      </c>
      <c r="AE131" s="3">
        <v>108678.39999999999</v>
      </c>
      <c r="AF131" s="3" t="s">
        <v>97</v>
      </c>
      <c r="AG131" s="3" t="s">
        <v>93</v>
      </c>
      <c r="AH131" s="3"/>
    </row>
    <row r="132" spans="1:34" ht="24.95" customHeight="1" x14ac:dyDescent="0.25">
      <c r="A132" s="2">
        <v>128</v>
      </c>
      <c r="B132" s="52" t="s">
        <v>98</v>
      </c>
      <c r="C132" s="51" t="s">
        <v>37</v>
      </c>
      <c r="D132" s="52" t="s">
        <v>101</v>
      </c>
      <c r="E132" s="53" t="s">
        <v>140</v>
      </c>
      <c r="F132" s="54" t="s">
        <v>297</v>
      </c>
      <c r="G132" s="55">
        <v>0</v>
      </c>
      <c r="H132" s="56"/>
      <c r="I132" s="57">
        <v>0</v>
      </c>
      <c r="J132" s="6">
        <f t="shared" si="16"/>
        <v>0</v>
      </c>
      <c r="K132" s="52">
        <v>0</v>
      </c>
      <c r="L132" s="58">
        <v>0</v>
      </c>
      <c r="M132" s="5">
        <v>0</v>
      </c>
      <c r="N132" s="3">
        <v>180</v>
      </c>
      <c r="O132" s="6">
        <f t="shared" si="17"/>
        <v>0</v>
      </c>
      <c r="P132" s="3">
        <f t="shared" si="18"/>
        <v>0</v>
      </c>
      <c r="Q132" s="3">
        <v>0</v>
      </c>
      <c r="R132" s="3">
        <v>0</v>
      </c>
      <c r="S132" s="6">
        <f t="shared" si="19"/>
        <v>0</v>
      </c>
      <c r="T132" s="3" t="s">
        <v>100</v>
      </c>
      <c r="U132" s="3">
        <v>0</v>
      </c>
      <c r="V132" s="3">
        <f t="shared" si="20"/>
        <v>0</v>
      </c>
      <c r="W132" s="3" t="s">
        <v>100</v>
      </c>
      <c r="X132" s="6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6">
        <f t="shared" si="21"/>
        <v>0</v>
      </c>
      <c r="AE132" s="3">
        <v>0</v>
      </c>
      <c r="AF132" s="52" t="s">
        <v>97</v>
      </c>
      <c r="AG132" s="52" t="s">
        <v>93</v>
      </c>
      <c r="AH132" s="52" t="s">
        <v>296</v>
      </c>
    </row>
    <row r="133" spans="1:34" ht="24.95" customHeight="1" x14ac:dyDescent="0.25">
      <c r="A133" s="2">
        <v>129</v>
      </c>
      <c r="B133" s="52" t="s">
        <v>98</v>
      </c>
      <c r="C133" s="51" t="s">
        <v>37</v>
      </c>
      <c r="D133" s="52" t="s">
        <v>101</v>
      </c>
      <c r="E133" s="60" t="s">
        <v>69</v>
      </c>
      <c r="F133" s="52" t="s">
        <v>100</v>
      </c>
      <c r="G133" s="55">
        <v>2</v>
      </c>
      <c r="H133" s="55">
        <v>3.41</v>
      </c>
      <c r="I133" s="55">
        <v>3.41</v>
      </c>
      <c r="J133" s="6">
        <f t="shared" si="16"/>
        <v>0</v>
      </c>
      <c r="K133" s="52">
        <v>0</v>
      </c>
      <c r="L133" s="61">
        <v>44377</v>
      </c>
      <c r="M133" s="5">
        <v>0</v>
      </c>
      <c r="N133" s="3">
        <v>180</v>
      </c>
      <c r="O133" s="6">
        <v>0</v>
      </c>
      <c r="P133" s="3">
        <f t="shared" ref="P133:P164" si="22">N133*O133</f>
        <v>0</v>
      </c>
      <c r="Q133" s="3">
        <v>0</v>
      </c>
      <c r="R133" s="3">
        <v>0</v>
      </c>
      <c r="S133" s="6">
        <f t="shared" ref="S133:S164" si="23">Q133*R133</f>
        <v>0</v>
      </c>
      <c r="T133" s="3" t="s">
        <v>100</v>
      </c>
      <c r="U133" s="3">
        <v>0</v>
      </c>
      <c r="V133" s="3">
        <f t="shared" ref="V133:V164" si="24">Q133*U133</f>
        <v>0</v>
      </c>
      <c r="W133" s="3" t="s">
        <v>100</v>
      </c>
      <c r="X133" s="6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6">
        <f t="shared" ref="AD133:AD164" si="25">X133*AC133</f>
        <v>0</v>
      </c>
      <c r="AE133" s="3">
        <v>0</v>
      </c>
      <c r="AF133" s="52" t="s">
        <v>97</v>
      </c>
      <c r="AG133" s="52" t="s">
        <v>93</v>
      </c>
      <c r="AH133" s="52" t="s">
        <v>36</v>
      </c>
    </row>
    <row r="134" spans="1:34" ht="24.95" customHeight="1" x14ac:dyDescent="0.25">
      <c r="A134" s="2">
        <v>130</v>
      </c>
      <c r="B134" s="52" t="s">
        <v>98</v>
      </c>
      <c r="C134" s="51" t="s">
        <v>37</v>
      </c>
      <c r="D134" s="52" t="s">
        <v>101</v>
      </c>
      <c r="E134" s="60" t="s">
        <v>71</v>
      </c>
      <c r="F134" s="52" t="s">
        <v>100</v>
      </c>
      <c r="G134" s="55">
        <v>3</v>
      </c>
      <c r="H134" s="55">
        <v>2.1</v>
      </c>
      <c r="I134" s="55">
        <v>2.1</v>
      </c>
      <c r="J134" s="6">
        <f t="shared" ref="J134:J183" si="26">H134-I134</f>
        <v>0</v>
      </c>
      <c r="K134" s="52">
        <v>0</v>
      </c>
      <c r="L134" s="61">
        <v>44374</v>
      </c>
      <c r="M134" s="5">
        <v>0</v>
      </c>
      <c r="N134" s="3">
        <v>180</v>
      </c>
      <c r="O134" s="6">
        <v>0</v>
      </c>
      <c r="P134" s="3">
        <f t="shared" si="22"/>
        <v>0</v>
      </c>
      <c r="Q134" s="3">
        <v>0</v>
      </c>
      <c r="R134" s="3">
        <v>0</v>
      </c>
      <c r="S134" s="6">
        <f t="shared" si="23"/>
        <v>0</v>
      </c>
      <c r="T134" s="3" t="s">
        <v>100</v>
      </c>
      <c r="U134" s="3">
        <v>0</v>
      </c>
      <c r="V134" s="3">
        <f t="shared" si="24"/>
        <v>0</v>
      </c>
      <c r="W134" s="3" t="s">
        <v>100</v>
      </c>
      <c r="X134" s="6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6">
        <f t="shared" si="25"/>
        <v>0</v>
      </c>
      <c r="AE134" s="3">
        <v>0</v>
      </c>
      <c r="AF134" s="52" t="s">
        <v>97</v>
      </c>
      <c r="AG134" s="52" t="s">
        <v>93</v>
      </c>
      <c r="AH134" s="52" t="s">
        <v>36</v>
      </c>
    </row>
    <row r="135" spans="1:34" ht="24.95" customHeight="1" x14ac:dyDescent="0.25">
      <c r="A135" s="2">
        <v>131</v>
      </c>
      <c r="B135" s="3" t="s">
        <v>378</v>
      </c>
      <c r="C135" s="4" t="s">
        <v>379</v>
      </c>
      <c r="D135" s="4" t="s">
        <v>380</v>
      </c>
      <c r="E135" s="17" t="s">
        <v>35</v>
      </c>
      <c r="F135" s="3" t="s">
        <v>381</v>
      </c>
      <c r="G135" s="17">
        <v>0.2</v>
      </c>
      <c r="H135" s="17">
        <v>0.15</v>
      </c>
      <c r="I135" s="17">
        <v>0</v>
      </c>
      <c r="J135" s="6">
        <f t="shared" si="26"/>
        <v>0.15</v>
      </c>
      <c r="K135" s="3">
        <v>1</v>
      </c>
      <c r="L135" s="18">
        <v>44480</v>
      </c>
      <c r="M135" s="5">
        <v>44677</v>
      </c>
      <c r="N135" s="3">
        <v>210</v>
      </c>
      <c r="O135" s="6">
        <f t="shared" ref="O135:O141" si="27">M135-L135</f>
        <v>197</v>
      </c>
      <c r="P135" s="3">
        <f t="shared" si="22"/>
        <v>41370</v>
      </c>
      <c r="Q135" s="3">
        <v>6.32</v>
      </c>
      <c r="R135" s="3">
        <v>86</v>
      </c>
      <c r="S135" s="6">
        <f t="shared" si="23"/>
        <v>543.52</v>
      </c>
      <c r="T135" s="31" t="s">
        <v>298</v>
      </c>
      <c r="U135" s="3">
        <v>99.59</v>
      </c>
      <c r="V135" s="3">
        <f t="shared" si="24"/>
        <v>629.40880000000004</v>
      </c>
      <c r="W135" s="31" t="s">
        <v>298</v>
      </c>
      <c r="X135" s="3">
        <v>6.25</v>
      </c>
      <c r="Y135" s="3">
        <v>7000</v>
      </c>
      <c r="Z135" s="31">
        <v>0</v>
      </c>
      <c r="AA135" s="3">
        <v>210</v>
      </c>
      <c r="AB135" s="3">
        <v>420</v>
      </c>
      <c r="AC135" s="3">
        <v>7630</v>
      </c>
      <c r="AD135" s="6">
        <f t="shared" si="25"/>
        <v>47687.5</v>
      </c>
      <c r="AE135" s="3">
        <v>47687.5</v>
      </c>
      <c r="AF135" s="3" t="s">
        <v>99</v>
      </c>
      <c r="AG135" s="52" t="s">
        <v>93</v>
      </c>
      <c r="AH135" s="3"/>
    </row>
    <row r="136" spans="1:34" ht="24.95" customHeight="1" x14ac:dyDescent="0.25">
      <c r="A136" s="2">
        <v>132</v>
      </c>
      <c r="B136" s="3" t="s">
        <v>378</v>
      </c>
      <c r="C136" s="4" t="s">
        <v>379</v>
      </c>
      <c r="D136" s="4" t="s">
        <v>380</v>
      </c>
      <c r="E136" s="17" t="s">
        <v>31</v>
      </c>
      <c r="F136" s="3" t="s">
        <v>382</v>
      </c>
      <c r="G136" s="17">
        <v>0.2</v>
      </c>
      <c r="H136" s="17">
        <v>0.16</v>
      </c>
      <c r="I136" s="17">
        <v>0</v>
      </c>
      <c r="J136" s="6">
        <f t="shared" si="26"/>
        <v>0.16</v>
      </c>
      <c r="K136" s="3">
        <v>1</v>
      </c>
      <c r="L136" s="18">
        <v>44480</v>
      </c>
      <c r="M136" s="5">
        <v>44677</v>
      </c>
      <c r="N136" s="3">
        <v>210</v>
      </c>
      <c r="O136" s="6">
        <f t="shared" si="27"/>
        <v>197</v>
      </c>
      <c r="P136" s="3">
        <f t="shared" si="22"/>
        <v>41370</v>
      </c>
      <c r="Q136" s="3">
        <v>9.68</v>
      </c>
      <c r="R136" s="3">
        <v>98</v>
      </c>
      <c r="S136" s="6">
        <f t="shared" si="23"/>
        <v>948.64</v>
      </c>
      <c r="T136" s="31" t="s">
        <v>298</v>
      </c>
      <c r="U136" s="3">
        <v>100</v>
      </c>
      <c r="V136" s="3">
        <f t="shared" si="24"/>
        <v>968</v>
      </c>
      <c r="W136" s="31" t="s">
        <v>298</v>
      </c>
      <c r="X136" s="3">
        <v>9.3000000000000007</v>
      </c>
      <c r="Y136" s="3">
        <v>7000</v>
      </c>
      <c r="Z136" s="31">
        <v>0</v>
      </c>
      <c r="AA136" s="3">
        <v>840</v>
      </c>
      <c r="AB136" s="3">
        <v>1050</v>
      </c>
      <c r="AC136" s="3">
        <v>8890</v>
      </c>
      <c r="AD136" s="6">
        <f t="shared" si="25"/>
        <v>82677</v>
      </c>
      <c r="AE136" s="3">
        <v>82677</v>
      </c>
      <c r="AF136" s="3" t="s">
        <v>99</v>
      </c>
      <c r="AG136" s="52" t="s">
        <v>93</v>
      </c>
      <c r="AH136" s="3"/>
    </row>
    <row r="137" spans="1:34" ht="24.95" customHeight="1" x14ac:dyDescent="0.25">
      <c r="A137" s="2">
        <v>133</v>
      </c>
      <c r="B137" s="4" t="s">
        <v>378</v>
      </c>
      <c r="C137" s="4" t="s">
        <v>383</v>
      </c>
      <c r="D137" s="4" t="s">
        <v>403</v>
      </c>
      <c r="E137" s="24" t="s">
        <v>96</v>
      </c>
      <c r="F137" s="4" t="s">
        <v>384</v>
      </c>
      <c r="G137" s="17">
        <v>0.2</v>
      </c>
      <c r="H137" s="17">
        <v>0.22</v>
      </c>
      <c r="I137" s="17">
        <v>0</v>
      </c>
      <c r="J137" s="6">
        <f t="shared" si="26"/>
        <v>0.22</v>
      </c>
      <c r="K137" s="4">
        <v>1</v>
      </c>
      <c r="L137" s="18">
        <v>44509</v>
      </c>
      <c r="M137" s="18">
        <v>44715</v>
      </c>
      <c r="N137" s="3">
        <v>210</v>
      </c>
      <c r="O137" s="6">
        <f t="shared" si="27"/>
        <v>206</v>
      </c>
      <c r="P137" s="3">
        <f t="shared" si="22"/>
        <v>43260</v>
      </c>
      <c r="Q137" s="4">
        <v>5.29</v>
      </c>
      <c r="R137" s="4">
        <v>94</v>
      </c>
      <c r="S137" s="6">
        <f t="shared" si="23"/>
        <v>497.26</v>
      </c>
      <c r="T137" s="4" t="s">
        <v>298</v>
      </c>
      <c r="U137" s="4">
        <v>100</v>
      </c>
      <c r="V137" s="3">
        <f t="shared" si="24"/>
        <v>529</v>
      </c>
      <c r="W137" s="4" t="s">
        <v>298</v>
      </c>
      <c r="X137" s="4">
        <v>5.2</v>
      </c>
      <c r="Y137" s="4">
        <v>16000</v>
      </c>
      <c r="Z137" s="4">
        <v>0</v>
      </c>
      <c r="AA137" s="4">
        <v>1280</v>
      </c>
      <c r="AB137" s="4">
        <v>2400</v>
      </c>
      <c r="AC137" s="4">
        <v>19680</v>
      </c>
      <c r="AD137" s="6">
        <f t="shared" si="25"/>
        <v>102336</v>
      </c>
      <c r="AE137" s="4">
        <v>102336</v>
      </c>
      <c r="AF137" s="4" t="s">
        <v>99</v>
      </c>
      <c r="AG137" s="52" t="s">
        <v>93</v>
      </c>
      <c r="AH137" s="4"/>
    </row>
    <row r="138" spans="1:34" ht="24.95" customHeight="1" x14ac:dyDescent="0.25">
      <c r="A138" s="2">
        <v>134</v>
      </c>
      <c r="B138" s="4" t="s">
        <v>378</v>
      </c>
      <c r="C138" s="4" t="s">
        <v>383</v>
      </c>
      <c r="D138" s="4" t="s">
        <v>403</v>
      </c>
      <c r="E138" s="24" t="s">
        <v>34</v>
      </c>
      <c r="F138" s="4" t="s">
        <v>385</v>
      </c>
      <c r="G138" s="17">
        <v>0.2</v>
      </c>
      <c r="H138" s="17">
        <v>0.17</v>
      </c>
      <c r="I138" s="17">
        <v>0</v>
      </c>
      <c r="J138" s="6">
        <f t="shared" si="26"/>
        <v>0.17</v>
      </c>
      <c r="K138" s="4">
        <v>1</v>
      </c>
      <c r="L138" s="18">
        <v>44509</v>
      </c>
      <c r="M138" s="18">
        <v>44715</v>
      </c>
      <c r="N138" s="3">
        <v>210</v>
      </c>
      <c r="O138" s="6">
        <f t="shared" si="27"/>
        <v>206</v>
      </c>
      <c r="P138" s="3">
        <f t="shared" si="22"/>
        <v>43260</v>
      </c>
      <c r="Q138" s="4">
        <v>2.81</v>
      </c>
      <c r="R138" s="4">
        <v>94</v>
      </c>
      <c r="S138" s="6">
        <f t="shared" si="23"/>
        <v>264.14</v>
      </c>
      <c r="T138" s="4" t="s">
        <v>298</v>
      </c>
      <c r="U138" s="4">
        <v>100</v>
      </c>
      <c r="V138" s="3">
        <f t="shared" si="24"/>
        <v>281</v>
      </c>
      <c r="W138" s="4" t="s">
        <v>298</v>
      </c>
      <c r="X138" s="4">
        <v>2.78</v>
      </c>
      <c r="Y138" s="4">
        <v>16000</v>
      </c>
      <c r="Z138" s="4">
        <v>0</v>
      </c>
      <c r="AA138" s="4">
        <v>1280</v>
      </c>
      <c r="AB138" s="4">
        <v>2400</v>
      </c>
      <c r="AC138" s="4">
        <v>19680</v>
      </c>
      <c r="AD138" s="6">
        <f t="shared" si="25"/>
        <v>54710.399999999994</v>
      </c>
      <c r="AE138" s="4">
        <v>54710.399999999994</v>
      </c>
      <c r="AF138" s="4" t="s">
        <v>99</v>
      </c>
      <c r="AG138" s="52" t="s">
        <v>93</v>
      </c>
      <c r="AH138" s="4"/>
    </row>
    <row r="139" spans="1:34" ht="24.95" customHeight="1" x14ac:dyDescent="0.25">
      <c r="A139" s="2">
        <v>135</v>
      </c>
      <c r="B139" s="4" t="s">
        <v>378</v>
      </c>
      <c r="C139" s="4" t="s">
        <v>383</v>
      </c>
      <c r="D139" s="4" t="s">
        <v>403</v>
      </c>
      <c r="E139" s="24" t="s">
        <v>386</v>
      </c>
      <c r="F139" s="4" t="s">
        <v>387</v>
      </c>
      <c r="G139" s="17">
        <v>0.2</v>
      </c>
      <c r="H139" s="17">
        <v>7.0000000000000007E-2</v>
      </c>
      <c r="I139" s="17">
        <v>0</v>
      </c>
      <c r="J139" s="6">
        <f t="shared" si="26"/>
        <v>7.0000000000000007E-2</v>
      </c>
      <c r="K139" s="4">
        <v>1</v>
      </c>
      <c r="L139" s="18">
        <v>44509</v>
      </c>
      <c r="M139" s="18">
        <v>44715</v>
      </c>
      <c r="N139" s="3">
        <v>210</v>
      </c>
      <c r="O139" s="6">
        <f t="shared" si="27"/>
        <v>206</v>
      </c>
      <c r="P139" s="3">
        <f t="shared" si="22"/>
        <v>43260</v>
      </c>
      <c r="Q139" s="4">
        <v>3.03</v>
      </c>
      <c r="R139" s="4">
        <v>96</v>
      </c>
      <c r="S139" s="6">
        <f t="shared" si="23"/>
        <v>290.88</v>
      </c>
      <c r="T139" s="4" t="s">
        <v>298</v>
      </c>
      <c r="U139" s="4">
        <v>100</v>
      </c>
      <c r="V139" s="3">
        <f t="shared" si="24"/>
        <v>303</v>
      </c>
      <c r="W139" s="4" t="s">
        <v>298</v>
      </c>
      <c r="X139" s="4">
        <v>3</v>
      </c>
      <c r="Y139" s="4">
        <v>16000</v>
      </c>
      <c r="Z139" s="4">
        <v>0</v>
      </c>
      <c r="AA139" s="4">
        <v>1920</v>
      </c>
      <c r="AB139" s="4">
        <v>2400</v>
      </c>
      <c r="AC139" s="4">
        <v>20320</v>
      </c>
      <c r="AD139" s="6">
        <f t="shared" si="25"/>
        <v>60960</v>
      </c>
      <c r="AE139" s="4">
        <v>60960</v>
      </c>
      <c r="AF139" s="4" t="s">
        <v>99</v>
      </c>
      <c r="AG139" s="52" t="s">
        <v>93</v>
      </c>
      <c r="AH139" s="4"/>
    </row>
    <row r="140" spans="1:34" ht="24.95" customHeight="1" x14ac:dyDescent="0.25">
      <c r="A140" s="2">
        <v>136</v>
      </c>
      <c r="B140" s="4" t="s">
        <v>378</v>
      </c>
      <c r="C140" s="4" t="s">
        <v>383</v>
      </c>
      <c r="D140" s="4" t="s">
        <v>403</v>
      </c>
      <c r="E140" s="24" t="s">
        <v>30</v>
      </c>
      <c r="F140" s="4" t="s">
        <v>388</v>
      </c>
      <c r="G140" s="17">
        <v>0.2</v>
      </c>
      <c r="H140" s="17">
        <v>0.24</v>
      </c>
      <c r="I140" s="17">
        <v>0</v>
      </c>
      <c r="J140" s="6">
        <f t="shared" si="26"/>
        <v>0.24</v>
      </c>
      <c r="K140" s="4">
        <v>1</v>
      </c>
      <c r="L140" s="18">
        <v>44509</v>
      </c>
      <c r="M140" s="18">
        <v>44715</v>
      </c>
      <c r="N140" s="3">
        <v>210</v>
      </c>
      <c r="O140" s="6">
        <f t="shared" si="27"/>
        <v>206</v>
      </c>
      <c r="P140" s="3">
        <f t="shared" si="22"/>
        <v>43260</v>
      </c>
      <c r="Q140" s="4">
        <v>6.43</v>
      </c>
      <c r="R140" s="4">
        <v>97</v>
      </c>
      <c r="S140" s="6">
        <f t="shared" si="23"/>
        <v>623.70999999999992</v>
      </c>
      <c r="T140" s="4" t="s">
        <v>298</v>
      </c>
      <c r="U140" s="4">
        <v>100</v>
      </c>
      <c r="V140" s="3">
        <f t="shared" si="24"/>
        <v>643</v>
      </c>
      <c r="W140" s="4" t="s">
        <v>298</v>
      </c>
      <c r="X140" s="4">
        <v>6.3</v>
      </c>
      <c r="Y140" s="4">
        <v>16000</v>
      </c>
      <c r="Z140" s="4">
        <v>0</v>
      </c>
      <c r="AA140" s="4">
        <v>1920</v>
      </c>
      <c r="AB140" s="4">
        <v>2400</v>
      </c>
      <c r="AC140" s="4">
        <v>20320</v>
      </c>
      <c r="AD140" s="6">
        <f t="shared" si="25"/>
        <v>128016</v>
      </c>
      <c r="AE140" s="4">
        <v>128016</v>
      </c>
      <c r="AF140" s="4" t="s">
        <v>99</v>
      </c>
      <c r="AG140" s="52" t="s">
        <v>93</v>
      </c>
      <c r="AH140" s="4"/>
    </row>
    <row r="141" spans="1:34" ht="24.95" customHeight="1" x14ac:dyDescent="0.25">
      <c r="A141" s="2">
        <v>137</v>
      </c>
      <c r="B141" s="4" t="s">
        <v>378</v>
      </c>
      <c r="C141" s="4" t="s">
        <v>383</v>
      </c>
      <c r="D141" s="4" t="s">
        <v>403</v>
      </c>
      <c r="E141" s="24" t="s">
        <v>95</v>
      </c>
      <c r="F141" s="4" t="s">
        <v>389</v>
      </c>
      <c r="G141" s="17">
        <v>0.2</v>
      </c>
      <c r="H141" s="17">
        <v>0.22</v>
      </c>
      <c r="I141" s="17">
        <v>0</v>
      </c>
      <c r="J141" s="6">
        <f t="shared" si="26"/>
        <v>0.22</v>
      </c>
      <c r="K141" s="4">
        <v>1</v>
      </c>
      <c r="L141" s="18">
        <v>44509</v>
      </c>
      <c r="M141" s="18">
        <v>44715</v>
      </c>
      <c r="N141" s="3">
        <v>210</v>
      </c>
      <c r="O141" s="6">
        <f t="shared" si="27"/>
        <v>206</v>
      </c>
      <c r="P141" s="3">
        <f t="shared" si="22"/>
        <v>43260</v>
      </c>
      <c r="Q141" s="4">
        <v>0.77</v>
      </c>
      <c r="R141" s="4">
        <v>85</v>
      </c>
      <c r="S141" s="6">
        <f t="shared" si="23"/>
        <v>65.45</v>
      </c>
      <c r="T141" s="4" t="s">
        <v>298</v>
      </c>
      <c r="U141" s="4">
        <v>100</v>
      </c>
      <c r="V141" s="3">
        <f t="shared" si="24"/>
        <v>77</v>
      </c>
      <c r="W141" s="4" t="s">
        <v>298</v>
      </c>
      <c r="X141" s="4">
        <v>0.75</v>
      </c>
      <c r="Y141" s="4">
        <v>16000</v>
      </c>
      <c r="Z141" s="4">
        <v>0</v>
      </c>
      <c r="AA141" s="4">
        <v>480</v>
      </c>
      <c r="AB141" s="4">
        <v>2400</v>
      </c>
      <c r="AC141" s="4">
        <v>18880</v>
      </c>
      <c r="AD141" s="6">
        <f t="shared" si="25"/>
        <v>14160</v>
      </c>
      <c r="AE141" s="4">
        <v>14160</v>
      </c>
      <c r="AF141" s="4" t="s">
        <v>99</v>
      </c>
      <c r="AG141" s="52" t="s">
        <v>93</v>
      </c>
      <c r="AH141" s="4"/>
    </row>
    <row r="142" spans="1:34" ht="24.95" customHeight="1" x14ac:dyDescent="0.25">
      <c r="A142" s="2">
        <v>138</v>
      </c>
      <c r="B142" s="4" t="s">
        <v>378</v>
      </c>
      <c r="C142" s="4" t="s">
        <v>383</v>
      </c>
      <c r="D142" s="4" t="s">
        <v>403</v>
      </c>
      <c r="E142" s="24" t="s">
        <v>94</v>
      </c>
      <c r="F142" s="24" t="s">
        <v>36</v>
      </c>
      <c r="G142" s="17">
        <v>0.2</v>
      </c>
      <c r="H142" s="17">
        <v>0.2</v>
      </c>
      <c r="I142" s="17">
        <v>0.2</v>
      </c>
      <c r="J142" s="6">
        <f t="shared" si="26"/>
        <v>0</v>
      </c>
      <c r="K142" s="4" t="s">
        <v>36</v>
      </c>
      <c r="L142" s="18">
        <v>44509</v>
      </c>
      <c r="M142" s="4" t="s">
        <v>36</v>
      </c>
      <c r="N142" s="3">
        <v>0</v>
      </c>
      <c r="O142" s="6">
        <v>0</v>
      </c>
      <c r="P142" s="3">
        <f t="shared" si="22"/>
        <v>0</v>
      </c>
      <c r="Q142" s="4">
        <v>0</v>
      </c>
      <c r="R142" s="4">
        <v>0</v>
      </c>
      <c r="S142" s="6">
        <f t="shared" si="23"/>
        <v>0</v>
      </c>
      <c r="T142" s="4" t="s">
        <v>36</v>
      </c>
      <c r="U142" s="4">
        <v>0</v>
      </c>
      <c r="V142" s="3">
        <f t="shared" si="24"/>
        <v>0</v>
      </c>
      <c r="W142" s="4" t="s">
        <v>36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6">
        <f t="shared" si="25"/>
        <v>0</v>
      </c>
      <c r="AE142" s="4">
        <v>0</v>
      </c>
      <c r="AF142" s="4" t="s">
        <v>99</v>
      </c>
      <c r="AG142" s="52" t="s">
        <v>93</v>
      </c>
      <c r="AH142" s="4"/>
    </row>
    <row r="143" spans="1:34" ht="24.95" customHeight="1" x14ac:dyDescent="0.25">
      <c r="A143" s="2">
        <v>139</v>
      </c>
      <c r="B143" s="31" t="s">
        <v>306</v>
      </c>
      <c r="C143" s="31" t="s">
        <v>307</v>
      </c>
      <c r="D143" s="31" t="s">
        <v>308</v>
      </c>
      <c r="E143" s="22" t="s">
        <v>32</v>
      </c>
      <c r="F143" s="31" t="s">
        <v>309</v>
      </c>
      <c r="G143" s="17">
        <v>0.12</v>
      </c>
      <c r="H143" s="17">
        <v>0.12</v>
      </c>
      <c r="I143" s="17">
        <v>0</v>
      </c>
      <c r="J143" s="6">
        <f t="shared" si="26"/>
        <v>0.12</v>
      </c>
      <c r="K143" s="3">
        <v>1</v>
      </c>
      <c r="L143" s="18">
        <v>44594</v>
      </c>
      <c r="M143" s="5">
        <v>44727</v>
      </c>
      <c r="N143" s="3">
        <v>150</v>
      </c>
      <c r="O143" s="6">
        <f t="shared" ref="O143:O161" si="28">M143-L143</f>
        <v>133</v>
      </c>
      <c r="P143" s="3">
        <f t="shared" si="22"/>
        <v>19950</v>
      </c>
      <c r="Q143" s="3">
        <v>30.44</v>
      </c>
      <c r="R143" s="3">
        <v>96</v>
      </c>
      <c r="S143" s="6">
        <f t="shared" si="23"/>
        <v>2922.2400000000002</v>
      </c>
      <c r="T143" s="3" t="s">
        <v>295</v>
      </c>
      <c r="U143" s="3">
        <v>100</v>
      </c>
      <c r="V143" s="3">
        <f t="shared" si="24"/>
        <v>3044</v>
      </c>
      <c r="W143" s="3" t="s">
        <v>295</v>
      </c>
      <c r="X143" s="6">
        <v>30.099414684156493</v>
      </c>
      <c r="Y143" s="3">
        <v>900</v>
      </c>
      <c r="Z143" s="3">
        <v>0</v>
      </c>
      <c r="AA143" s="3">
        <v>45</v>
      </c>
      <c r="AB143" s="3">
        <v>45</v>
      </c>
      <c r="AC143" s="3">
        <v>990</v>
      </c>
      <c r="AD143" s="6">
        <f t="shared" si="25"/>
        <v>29798.420537314927</v>
      </c>
      <c r="AE143" s="6">
        <v>29798.420537314927</v>
      </c>
      <c r="AF143" s="3" t="s">
        <v>310</v>
      </c>
      <c r="AG143" s="52" t="s">
        <v>93</v>
      </c>
      <c r="AH143" s="3"/>
    </row>
    <row r="144" spans="1:34" ht="24.95" customHeight="1" x14ac:dyDescent="0.25">
      <c r="A144" s="2">
        <v>140</v>
      </c>
      <c r="B144" s="31" t="s">
        <v>306</v>
      </c>
      <c r="C144" s="31" t="s">
        <v>307</v>
      </c>
      <c r="D144" s="31" t="s">
        <v>308</v>
      </c>
      <c r="E144" s="35" t="s">
        <v>33</v>
      </c>
      <c r="F144" s="3" t="s">
        <v>311</v>
      </c>
      <c r="G144" s="17">
        <v>0.06</v>
      </c>
      <c r="H144" s="17">
        <v>0.06</v>
      </c>
      <c r="I144" s="17">
        <v>0</v>
      </c>
      <c r="J144" s="6">
        <f t="shared" si="26"/>
        <v>0.06</v>
      </c>
      <c r="K144" s="3">
        <v>1</v>
      </c>
      <c r="L144" s="18">
        <v>44592</v>
      </c>
      <c r="M144" s="5">
        <v>44727</v>
      </c>
      <c r="N144" s="3">
        <v>150</v>
      </c>
      <c r="O144" s="6">
        <f t="shared" si="28"/>
        <v>135</v>
      </c>
      <c r="P144" s="3">
        <f t="shared" si="22"/>
        <v>20250</v>
      </c>
      <c r="Q144" s="3">
        <v>12.69</v>
      </c>
      <c r="R144" s="3">
        <v>97</v>
      </c>
      <c r="S144" s="6">
        <f t="shared" si="23"/>
        <v>1230.93</v>
      </c>
      <c r="T144" s="3" t="s">
        <v>295</v>
      </c>
      <c r="U144" s="3">
        <v>100</v>
      </c>
      <c r="V144" s="3">
        <f t="shared" si="24"/>
        <v>1269</v>
      </c>
      <c r="W144" s="3" t="s">
        <v>295</v>
      </c>
      <c r="X144" s="6">
        <v>11.505456995251903</v>
      </c>
      <c r="Y144" s="3">
        <v>900</v>
      </c>
      <c r="Z144" s="3">
        <v>0</v>
      </c>
      <c r="AA144" s="3">
        <v>45</v>
      </c>
      <c r="AB144" s="3">
        <v>45</v>
      </c>
      <c r="AC144" s="3">
        <v>990</v>
      </c>
      <c r="AD144" s="6">
        <f t="shared" si="25"/>
        <v>11390.402425299384</v>
      </c>
      <c r="AE144" s="6">
        <v>11390.402425299384</v>
      </c>
      <c r="AF144" s="3" t="s">
        <v>310</v>
      </c>
      <c r="AG144" s="52" t="s">
        <v>93</v>
      </c>
      <c r="AH144" s="3"/>
    </row>
    <row r="145" spans="1:34" ht="24.95" customHeight="1" x14ac:dyDescent="0.25">
      <c r="A145" s="2">
        <v>141</v>
      </c>
      <c r="B145" s="31" t="s">
        <v>306</v>
      </c>
      <c r="C145" s="31" t="s">
        <v>307</v>
      </c>
      <c r="D145" s="31" t="s">
        <v>308</v>
      </c>
      <c r="E145" s="22" t="s">
        <v>134</v>
      </c>
      <c r="F145" s="3" t="s">
        <v>345</v>
      </c>
      <c r="G145" s="17">
        <v>0.15</v>
      </c>
      <c r="H145" s="17">
        <v>0.15</v>
      </c>
      <c r="I145" s="17">
        <v>0</v>
      </c>
      <c r="J145" s="6">
        <f t="shared" si="26"/>
        <v>0.15</v>
      </c>
      <c r="K145" s="3">
        <v>1</v>
      </c>
      <c r="L145" s="18">
        <v>44606</v>
      </c>
      <c r="M145" s="5">
        <v>44727</v>
      </c>
      <c r="N145" s="3">
        <v>150</v>
      </c>
      <c r="O145" s="6">
        <f t="shared" si="28"/>
        <v>121</v>
      </c>
      <c r="P145" s="3">
        <f t="shared" si="22"/>
        <v>18150</v>
      </c>
      <c r="Q145" s="3">
        <v>33.57</v>
      </c>
      <c r="R145" s="3">
        <v>97</v>
      </c>
      <c r="S145" s="6">
        <f t="shared" si="23"/>
        <v>3256.29</v>
      </c>
      <c r="T145" s="3" t="s">
        <v>295</v>
      </c>
      <c r="U145" s="3">
        <v>100</v>
      </c>
      <c r="V145" s="3">
        <f t="shared" si="24"/>
        <v>3357</v>
      </c>
      <c r="W145" s="3" t="s">
        <v>295</v>
      </c>
      <c r="X145" s="6">
        <v>32.803964768854279</v>
      </c>
      <c r="Y145" s="3">
        <v>900</v>
      </c>
      <c r="Z145" s="3">
        <v>0</v>
      </c>
      <c r="AA145" s="3">
        <v>45</v>
      </c>
      <c r="AB145" s="3">
        <v>45</v>
      </c>
      <c r="AC145" s="3">
        <v>990</v>
      </c>
      <c r="AD145" s="6">
        <f t="shared" si="25"/>
        <v>32475.925121165736</v>
      </c>
      <c r="AE145" s="6">
        <v>32475.925121165736</v>
      </c>
      <c r="AF145" s="3" t="s">
        <v>310</v>
      </c>
      <c r="AG145" s="52" t="s">
        <v>93</v>
      </c>
      <c r="AH145" s="3"/>
    </row>
    <row r="146" spans="1:34" ht="24.95" customHeight="1" x14ac:dyDescent="0.25">
      <c r="A146" s="2">
        <v>142</v>
      </c>
      <c r="B146" s="31" t="s">
        <v>306</v>
      </c>
      <c r="C146" s="31" t="s">
        <v>307</v>
      </c>
      <c r="D146" s="31" t="s">
        <v>308</v>
      </c>
      <c r="E146" s="35" t="s">
        <v>29</v>
      </c>
      <c r="F146" s="3" t="s">
        <v>346</v>
      </c>
      <c r="G146" s="17">
        <v>0.53</v>
      </c>
      <c r="H146" s="17">
        <v>0.53</v>
      </c>
      <c r="I146" s="17">
        <v>0</v>
      </c>
      <c r="J146" s="6">
        <f t="shared" si="26"/>
        <v>0.53</v>
      </c>
      <c r="K146" s="3">
        <v>2</v>
      </c>
      <c r="L146" s="18">
        <v>44608</v>
      </c>
      <c r="M146" s="5">
        <v>44727</v>
      </c>
      <c r="N146" s="3">
        <v>150</v>
      </c>
      <c r="O146" s="6">
        <f t="shared" si="28"/>
        <v>119</v>
      </c>
      <c r="P146" s="3">
        <f t="shared" si="22"/>
        <v>17850</v>
      </c>
      <c r="Q146" s="3">
        <v>76.8</v>
      </c>
      <c r="R146" s="3">
        <v>93</v>
      </c>
      <c r="S146" s="6">
        <f t="shared" si="23"/>
        <v>7142.4</v>
      </c>
      <c r="T146" s="3" t="s">
        <v>295</v>
      </c>
      <c r="U146" s="3">
        <v>100</v>
      </c>
      <c r="V146" s="3">
        <f t="shared" si="24"/>
        <v>7680</v>
      </c>
      <c r="W146" s="3" t="s">
        <v>295</v>
      </c>
      <c r="X146" s="6">
        <v>74.722334643642469</v>
      </c>
      <c r="Y146" s="3">
        <v>900</v>
      </c>
      <c r="Z146" s="3">
        <v>0</v>
      </c>
      <c r="AA146" s="3">
        <v>0</v>
      </c>
      <c r="AB146" s="3">
        <v>45</v>
      </c>
      <c r="AC146" s="3">
        <v>945</v>
      </c>
      <c r="AD146" s="6">
        <f t="shared" si="25"/>
        <v>70612.606238242137</v>
      </c>
      <c r="AE146" s="6">
        <v>70612.606238242137</v>
      </c>
      <c r="AF146" s="3" t="s">
        <v>310</v>
      </c>
      <c r="AG146" s="52" t="s">
        <v>93</v>
      </c>
      <c r="AH146" s="3"/>
    </row>
    <row r="147" spans="1:34" ht="24.95" customHeight="1" x14ac:dyDescent="0.25">
      <c r="A147" s="2">
        <v>143</v>
      </c>
      <c r="B147" s="31" t="s">
        <v>306</v>
      </c>
      <c r="C147" s="31" t="s">
        <v>307</v>
      </c>
      <c r="D147" s="31" t="s">
        <v>308</v>
      </c>
      <c r="E147" s="35" t="s">
        <v>347</v>
      </c>
      <c r="F147" s="3" t="s">
        <v>348</v>
      </c>
      <c r="G147" s="17">
        <v>0.2</v>
      </c>
      <c r="H147" s="17">
        <v>0.2</v>
      </c>
      <c r="I147" s="17">
        <v>0</v>
      </c>
      <c r="J147" s="6">
        <f t="shared" si="26"/>
        <v>0.2</v>
      </c>
      <c r="K147" s="3">
        <v>1</v>
      </c>
      <c r="L147" s="18">
        <v>44609</v>
      </c>
      <c r="M147" s="5">
        <v>44727</v>
      </c>
      <c r="N147" s="3">
        <v>150</v>
      </c>
      <c r="O147" s="6">
        <f t="shared" si="28"/>
        <v>118</v>
      </c>
      <c r="P147" s="3">
        <f t="shared" si="22"/>
        <v>17700</v>
      </c>
      <c r="Q147" s="3">
        <v>19.510000000000002</v>
      </c>
      <c r="R147" s="3">
        <v>97</v>
      </c>
      <c r="S147" s="6">
        <f t="shared" si="23"/>
        <v>1892.4700000000003</v>
      </c>
      <c r="T147" s="3" t="s">
        <v>295</v>
      </c>
      <c r="U147" s="3">
        <v>100</v>
      </c>
      <c r="V147" s="3">
        <f t="shared" si="24"/>
        <v>1951.0000000000002</v>
      </c>
      <c r="W147" s="3" t="s">
        <v>295</v>
      </c>
      <c r="X147" s="6">
        <v>19.11065332404937</v>
      </c>
      <c r="Y147" s="3">
        <v>900</v>
      </c>
      <c r="Z147" s="3">
        <v>0</v>
      </c>
      <c r="AA147" s="3">
        <v>45</v>
      </c>
      <c r="AB147" s="3">
        <v>45</v>
      </c>
      <c r="AC147" s="3">
        <v>990</v>
      </c>
      <c r="AD147" s="6">
        <f t="shared" si="25"/>
        <v>18919.546790808876</v>
      </c>
      <c r="AE147" s="6">
        <v>18919.546790808876</v>
      </c>
      <c r="AF147" s="3" t="s">
        <v>310</v>
      </c>
      <c r="AG147" s="52" t="s">
        <v>93</v>
      </c>
      <c r="AH147" s="3"/>
    </row>
    <row r="148" spans="1:34" ht="24.95" customHeight="1" x14ac:dyDescent="0.25">
      <c r="A148" s="2">
        <v>144</v>
      </c>
      <c r="B148" s="31" t="s">
        <v>306</v>
      </c>
      <c r="C148" s="31" t="s">
        <v>307</v>
      </c>
      <c r="D148" s="31" t="s">
        <v>308</v>
      </c>
      <c r="E148" s="35" t="s">
        <v>349</v>
      </c>
      <c r="F148" s="3" t="s">
        <v>350</v>
      </c>
      <c r="G148" s="17">
        <v>0.2</v>
      </c>
      <c r="H148" s="17">
        <v>0.2</v>
      </c>
      <c r="I148" s="17">
        <v>0</v>
      </c>
      <c r="J148" s="6">
        <f t="shared" si="26"/>
        <v>0.2</v>
      </c>
      <c r="K148" s="3">
        <v>1</v>
      </c>
      <c r="L148" s="18">
        <v>44598</v>
      </c>
      <c r="M148" s="5">
        <v>44727</v>
      </c>
      <c r="N148" s="3">
        <v>150</v>
      </c>
      <c r="O148" s="6">
        <f t="shared" si="28"/>
        <v>129</v>
      </c>
      <c r="P148" s="3">
        <f t="shared" si="22"/>
        <v>19350</v>
      </c>
      <c r="Q148" s="3">
        <v>46.47</v>
      </c>
      <c r="R148" s="3">
        <v>95</v>
      </c>
      <c r="S148" s="6">
        <f t="shared" si="23"/>
        <v>4414.6499999999996</v>
      </c>
      <c r="T148" s="3" t="s">
        <v>295</v>
      </c>
      <c r="U148" s="3">
        <v>99.24</v>
      </c>
      <c r="V148" s="3">
        <f t="shared" si="24"/>
        <v>4611.6827999999996</v>
      </c>
      <c r="W148" s="3" t="s">
        <v>295</v>
      </c>
      <c r="X148" s="6">
        <v>45.128682899121969</v>
      </c>
      <c r="Y148" s="3">
        <v>900</v>
      </c>
      <c r="Z148" s="3">
        <v>0</v>
      </c>
      <c r="AA148" s="3">
        <v>45</v>
      </c>
      <c r="AB148" s="3">
        <v>0</v>
      </c>
      <c r="AC148" s="3">
        <v>945</v>
      </c>
      <c r="AD148" s="6">
        <f t="shared" si="25"/>
        <v>42646.605339670263</v>
      </c>
      <c r="AE148" s="6">
        <v>42646.605339670263</v>
      </c>
      <c r="AF148" s="3" t="s">
        <v>310</v>
      </c>
      <c r="AG148" s="52" t="s">
        <v>93</v>
      </c>
      <c r="AH148" s="3"/>
    </row>
    <row r="149" spans="1:34" ht="24.95" customHeight="1" x14ac:dyDescent="0.25">
      <c r="A149" s="2">
        <v>145</v>
      </c>
      <c r="B149" s="31" t="s">
        <v>306</v>
      </c>
      <c r="C149" s="31" t="s">
        <v>307</v>
      </c>
      <c r="D149" s="31" t="s">
        <v>308</v>
      </c>
      <c r="E149" s="35" t="s">
        <v>351</v>
      </c>
      <c r="F149" s="3" t="s">
        <v>352</v>
      </c>
      <c r="G149" s="17">
        <v>0.39</v>
      </c>
      <c r="H149" s="17">
        <v>0.39</v>
      </c>
      <c r="I149" s="17">
        <v>0</v>
      </c>
      <c r="J149" s="6">
        <f t="shared" si="26"/>
        <v>0.39</v>
      </c>
      <c r="K149" s="3">
        <v>1</v>
      </c>
      <c r="L149" s="18">
        <v>44596</v>
      </c>
      <c r="M149" s="5">
        <v>44727</v>
      </c>
      <c r="N149" s="3">
        <v>150</v>
      </c>
      <c r="O149" s="6">
        <f t="shared" si="28"/>
        <v>131</v>
      </c>
      <c r="P149" s="3">
        <f t="shared" si="22"/>
        <v>19650</v>
      </c>
      <c r="Q149" s="3">
        <v>40.39</v>
      </c>
      <c r="R149" s="3">
        <v>80</v>
      </c>
      <c r="S149" s="6">
        <f t="shared" si="23"/>
        <v>3231.2</v>
      </c>
      <c r="T149" s="3" t="s">
        <v>295</v>
      </c>
      <c r="U149" s="3">
        <v>99.32</v>
      </c>
      <c r="V149" s="3">
        <f t="shared" si="24"/>
        <v>4011.5347999999999</v>
      </c>
      <c r="W149" s="3" t="s">
        <v>295</v>
      </c>
      <c r="X149" s="6">
        <v>39.803694889706215</v>
      </c>
      <c r="Y149" s="3">
        <v>900</v>
      </c>
      <c r="Z149" s="3">
        <v>0</v>
      </c>
      <c r="AA149" s="3">
        <v>0</v>
      </c>
      <c r="AB149" s="3">
        <v>0</v>
      </c>
      <c r="AC149" s="3">
        <v>900</v>
      </c>
      <c r="AD149" s="6">
        <f t="shared" si="25"/>
        <v>35823.325400735594</v>
      </c>
      <c r="AE149" s="6">
        <v>35823.325400735594</v>
      </c>
      <c r="AF149" s="3" t="s">
        <v>310</v>
      </c>
      <c r="AG149" s="52" t="s">
        <v>93</v>
      </c>
      <c r="AH149" s="3"/>
    </row>
    <row r="150" spans="1:34" ht="24.95" customHeight="1" x14ac:dyDescent="0.25">
      <c r="A150" s="2">
        <v>146</v>
      </c>
      <c r="B150" s="31" t="s">
        <v>306</v>
      </c>
      <c r="C150" s="31" t="s">
        <v>307</v>
      </c>
      <c r="D150" s="31" t="s">
        <v>308</v>
      </c>
      <c r="E150" s="35" t="s">
        <v>353</v>
      </c>
      <c r="F150" s="3" t="s">
        <v>354</v>
      </c>
      <c r="G150" s="17">
        <v>0.3</v>
      </c>
      <c r="H150" s="17">
        <v>0.3</v>
      </c>
      <c r="I150" s="17">
        <v>0</v>
      </c>
      <c r="J150" s="6">
        <f t="shared" si="26"/>
        <v>0.3</v>
      </c>
      <c r="K150" s="3">
        <v>1</v>
      </c>
      <c r="L150" s="18">
        <v>44603</v>
      </c>
      <c r="M150" s="5">
        <v>44727</v>
      </c>
      <c r="N150" s="3">
        <v>150</v>
      </c>
      <c r="O150" s="6">
        <f t="shared" si="28"/>
        <v>124</v>
      </c>
      <c r="P150" s="3">
        <f t="shared" si="22"/>
        <v>18600</v>
      </c>
      <c r="Q150" s="3">
        <v>45.29</v>
      </c>
      <c r="R150" s="3">
        <v>98</v>
      </c>
      <c r="S150" s="6">
        <f t="shared" si="23"/>
        <v>4438.42</v>
      </c>
      <c r="T150" s="3" t="s">
        <v>295</v>
      </c>
      <c r="U150" s="3">
        <v>100</v>
      </c>
      <c r="V150" s="3">
        <f t="shared" si="24"/>
        <v>4529</v>
      </c>
      <c r="W150" s="3" t="s">
        <v>295</v>
      </c>
      <c r="X150" s="6">
        <v>44.615357581486904</v>
      </c>
      <c r="Y150" s="3">
        <v>900</v>
      </c>
      <c r="Z150" s="3">
        <v>0</v>
      </c>
      <c r="AA150" s="3">
        <v>45</v>
      </c>
      <c r="AB150" s="3">
        <v>45</v>
      </c>
      <c r="AC150" s="3">
        <v>990</v>
      </c>
      <c r="AD150" s="6">
        <f t="shared" si="25"/>
        <v>44169.204005672036</v>
      </c>
      <c r="AE150" s="6">
        <v>44169.204005672036</v>
      </c>
      <c r="AF150" s="3" t="s">
        <v>310</v>
      </c>
      <c r="AG150" s="52" t="s">
        <v>93</v>
      </c>
      <c r="AH150" s="3"/>
    </row>
    <row r="151" spans="1:34" ht="24.95" customHeight="1" x14ac:dyDescent="0.25">
      <c r="A151" s="2">
        <v>147</v>
      </c>
      <c r="B151" s="31" t="s">
        <v>306</v>
      </c>
      <c r="C151" s="31" t="s">
        <v>307</v>
      </c>
      <c r="D151" s="31" t="s">
        <v>308</v>
      </c>
      <c r="E151" s="35" t="s">
        <v>355</v>
      </c>
      <c r="F151" s="3" t="s">
        <v>356</v>
      </c>
      <c r="G151" s="17">
        <v>0.2</v>
      </c>
      <c r="H151" s="17">
        <v>0.2</v>
      </c>
      <c r="I151" s="17">
        <v>0</v>
      </c>
      <c r="J151" s="6">
        <f t="shared" si="26"/>
        <v>0.2</v>
      </c>
      <c r="K151" s="3">
        <v>1</v>
      </c>
      <c r="L151" s="18">
        <v>44598</v>
      </c>
      <c r="M151" s="5">
        <v>44727</v>
      </c>
      <c r="N151" s="3">
        <v>150</v>
      </c>
      <c r="O151" s="6">
        <f t="shared" si="28"/>
        <v>129</v>
      </c>
      <c r="P151" s="3">
        <f t="shared" si="22"/>
        <v>19350</v>
      </c>
      <c r="Q151" s="3">
        <v>10.59</v>
      </c>
      <c r="R151" s="3">
        <v>94</v>
      </c>
      <c r="S151" s="6">
        <f t="shared" si="23"/>
        <v>995.46</v>
      </c>
      <c r="T151" s="3" t="s">
        <v>295</v>
      </c>
      <c r="U151" s="3">
        <v>100</v>
      </c>
      <c r="V151" s="3">
        <f t="shared" si="24"/>
        <v>1059</v>
      </c>
      <c r="W151" s="3" t="s">
        <v>295</v>
      </c>
      <c r="X151" s="6">
        <v>9.489269611713798</v>
      </c>
      <c r="Y151" s="3">
        <v>900</v>
      </c>
      <c r="Z151" s="3">
        <v>0</v>
      </c>
      <c r="AA151" s="3">
        <v>0</v>
      </c>
      <c r="AB151" s="3">
        <v>45</v>
      </c>
      <c r="AC151" s="3">
        <v>945</v>
      </c>
      <c r="AD151" s="6">
        <f t="shared" si="25"/>
        <v>8967.3597830695398</v>
      </c>
      <c r="AE151" s="6">
        <v>8967.3597830695398</v>
      </c>
      <c r="AF151" s="3" t="s">
        <v>310</v>
      </c>
      <c r="AG151" s="52" t="s">
        <v>93</v>
      </c>
      <c r="AH151" s="3"/>
    </row>
    <row r="152" spans="1:34" ht="24.95" customHeight="1" x14ac:dyDescent="0.25">
      <c r="A152" s="2">
        <v>148</v>
      </c>
      <c r="B152" s="31" t="s">
        <v>306</v>
      </c>
      <c r="C152" s="31" t="s">
        <v>307</v>
      </c>
      <c r="D152" s="31" t="s">
        <v>308</v>
      </c>
      <c r="E152" s="35" t="s">
        <v>357</v>
      </c>
      <c r="F152" s="3" t="s">
        <v>358</v>
      </c>
      <c r="G152" s="17">
        <v>0.2</v>
      </c>
      <c r="H152" s="17">
        <v>0.2</v>
      </c>
      <c r="I152" s="17">
        <v>0</v>
      </c>
      <c r="J152" s="6">
        <f t="shared" si="26"/>
        <v>0.2</v>
      </c>
      <c r="K152" s="3">
        <v>1</v>
      </c>
      <c r="L152" s="18">
        <v>44598</v>
      </c>
      <c r="M152" s="5">
        <v>44727</v>
      </c>
      <c r="N152" s="3">
        <v>150</v>
      </c>
      <c r="O152" s="6">
        <f t="shared" si="28"/>
        <v>129</v>
      </c>
      <c r="P152" s="3">
        <f t="shared" si="22"/>
        <v>19350</v>
      </c>
      <c r="Q152" s="3">
        <v>22.74</v>
      </c>
      <c r="R152" s="3">
        <v>98</v>
      </c>
      <c r="S152" s="6">
        <f t="shared" si="23"/>
        <v>2228.52</v>
      </c>
      <c r="T152" s="3" t="s">
        <v>295</v>
      </c>
      <c r="U152" s="3">
        <v>100</v>
      </c>
      <c r="V152" s="3">
        <f t="shared" si="24"/>
        <v>2274</v>
      </c>
      <c r="W152" s="3" t="s">
        <v>295</v>
      </c>
      <c r="X152" s="6">
        <v>22.292642554323624</v>
      </c>
      <c r="Y152" s="3">
        <v>900</v>
      </c>
      <c r="Z152" s="3">
        <v>0</v>
      </c>
      <c r="AA152" s="3">
        <v>45</v>
      </c>
      <c r="AB152" s="3">
        <v>45</v>
      </c>
      <c r="AC152" s="3">
        <v>990</v>
      </c>
      <c r="AD152" s="6">
        <f t="shared" si="25"/>
        <v>22069.716128780386</v>
      </c>
      <c r="AE152" s="6">
        <v>22069.716128780386</v>
      </c>
      <c r="AF152" s="3" t="s">
        <v>310</v>
      </c>
      <c r="AG152" s="52" t="s">
        <v>93</v>
      </c>
      <c r="AH152" s="3"/>
    </row>
    <row r="153" spans="1:34" ht="24.95" customHeight="1" x14ac:dyDescent="0.25">
      <c r="A153" s="2">
        <v>149</v>
      </c>
      <c r="B153" s="31" t="s">
        <v>306</v>
      </c>
      <c r="C153" s="31" t="s">
        <v>307</v>
      </c>
      <c r="D153" s="31" t="s">
        <v>308</v>
      </c>
      <c r="E153" s="35" t="s">
        <v>359</v>
      </c>
      <c r="F153" s="3" t="s">
        <v>360</v>
      </c>
      <c r="G153" s="17">
        <v>0.2</v>
      </c>
      <c r="H153" s="17">
        <v>0.2</v>
      </c>
      <c r="I153" s="17">
        <v>0</v>
      </c>
      <c r="J153" s="6">
        <f t="shared" si="26"/>
        <v>0.2</v>
      </c>
      <c r="K153" s="3">
        <v>1</v>
      </c>
      <c r="L153" s="18">
        <v>44598</v>
      </c>
      <c r="M153" s="5">
        <v>44727</v>
      </c>
      <c r="N153" s="3">
        <v>150</v>
      </c>
      <c r="O153" s="6">
        <f t="shared" si="28"/>
        <v>129</v>
      </c>
      <c r="P153" s="3">
        <f t="shared" si="22"/>
        <v>19350</v>
      </c>
      <c r="Q153" s="3">
        <v>1.97</v>
      </c>
      <c r="R153" s="3">
        <v>96</v>
      </c>
      <c r="S153" s="6">
        <f t="shared" si="23"/>
        <v>189.12</v>
      </c>
      <c r="T153" s="3" t="s">
        <v>295</v>
      </c>
      <c r="U153" s="3">
        <v>100</v>
      </c>
      <c r="V153" s="3">
        <f t="shared" si="24"/>
        <v>197</v>
      </c>
      <c r="W153" s="3" t="s">
        <v>295</v>
      </c>
      <c r="X153" s="6">
        <v>1.7177923515293292</v>
      </c>
      <c r="Y153" s="3">
        <v>900</v>
      </c>
      <c r="Z153" s="3">
        <v>0</v>
      </c>
      <c r="AA153" s="3">
        <v>45</v>
      </c>
      <c r="AB153" s="3">
        <v>45</v>
      </c>
      <c r="AC153" s="3">
        <v>990</v>
      </c>
      <c r="AD153" s="6">
        <f t="shared" si="25"/>
        <v>1700.6144280140359</v>
      </c>
      <c r="AE153" s="6">
        <v>1700.6144280140359</v>
      </c>
      <c r="AF153" s="3" t="s">
        <v>310</v>
      </c>
      <c r="AG153" s="52" t="s">
        <v>93</v>
      </c>
      <c r="AH153" s="3"/>
    </row>
    <row r="154" spans="1:34" ht="24.95" customHeight="1" x14ac:dyDescent="0.25">
      <c r="A154" s="2">
        <v>150</v>
      </c>
      <c r="B154" s="31" t="s">
        <v>306</v>
      </c>
      <c r="C154" s="31" t="s">
        <v>307</v>
      </c>
      <c r="D154" s="31" t="s">
        <v>308</v>
      </c>
      <c r="E154" s="35" t="s">
        <v>361</v>
      </c>
      <c r="F154" s="3" t="s">
        <v>362</v>
      </c>
      <c r="G154" s="17">
        <v>0.28999999999999998</v>
      </c>
      <c r="H154" s="17">
        <v>0.28999999999999998</v>
      </c>
      <c r="I154" s="17">
        <v>0</v>
      </c>
      <c r="J154" s="6">
        <f t="shared" si="26"/>
        <v>0.28999999999999998</v>
      </c>
      <c r="K154" s="3">
        <v>1</v>
      </c>
      <c r="L154" s="18">
        <v>44598</v>
      </c>
      <c r="M154" s="5">
        <v>44727</v>
      </c>
      <c r="N154" s="3">
        <v>150</v>
      </c>
      <c r="O154" s="6">
        <f t="shared" si="28"/>
        <v>129</v>
      </c>
      <c r="P154" s="3">
        <f t="shared" si="22"/>
        <v>19350</v>
      </c>
      <c r="Q154" s="3">
        <v>13.46</v>
      </c>
      <c r="R154" s="3">
        <v>93</v>
      </c>
      <c r="S154" s="6">
        <f t="shared" si="23"/>
        <v>1251.78</v>
      </c>
      <c r="T154" s="3" t="s">
        <v>295</v>
      </c>
      <c r="U154" s="3">
        <v>100</v>
      </c>
      <c r="V154" s="3">
        <f t="shared" si="24"/>
        <v>1346</v>
      </c>
      <c r="W154" s="3" t="s">
        <v>295</v>
      </c>
      <c r="X154" s="6">
        <v>12.081651677108921</v>
      </c>
      <c r="Y154" s="3">
        <v>900</v>
      </c>
      <c r="Z154" s="3">
        <v>0</v>
      </c>
      <c r="AA154" s="3">
        <v>0</v>
      </c>
      <c r="AB154" s="3">
        <v>45</v>
      </c>
      <c r="AC154" s="3">
        <v>945</v>
      </c>
      <c r="AD154" s="6">
        <f t="shared" si="25"/>
        <v>11417.160834867931</v>
      </c>
      <c r="AE154" s="6">
        <v>11417.160834867931</v>
      </c>
      <c r="AF154" s="3" t="s">
        <v>310</v>
      </c>
      <c r="AG154" s="52" t="s">
        <v>93</v>
      </c>
      <c r="AH154" s="3"/>
    </row>
    <row r="155" spans="1:34" ht="24.95" customHeight="1" x14ac:dyDescent="0.25">
      <c r="A155" s="2">
        <v>151</v>
      </c>
      <c r="B155" s="31" t="s">
        <v>306</v>
      </c>
      <c r="C155" s="31" t="s">
        <v>307</v>
      </c>
      <c r="D155" s="31" t="s">
        <v>308</v>
      </c>
      <c r="E155" s="35" t="s">
        <v>363</v>
      </c>
      <c r="F155" s="3" t="s">
        <v>364</v>
      </c>
      <c r="G155" s="17">
        <v>0.42</v>
      </c>
      <c r="H155" s="17">
        <v>0.42</v>
      </c>
      <c r="I155" s="17">
        <v>0</v>
      </c>
      <c r="J155" s="6">
        <f t="shared" si="26"/>
        <v>0.42</v>
      </c>
      <c r="K155" s="3">
        <v>1</v>
      </c>
      <c r="L155" s="18">
        <v>44596</v>
      </c>
      <c r="M155" s="5">
        <v>44727</v>
      </c>
      <c r="N155" s="3">
        <v>150</v>
      </c>
      <c r="O155" s="6">
        <f t="shared" si="28"/>
        <v>131</v>
      </c>
      <c r="P155" s="3">
        <f t="shared" si="22"/>
        <v>19650</v>
      </c>
      <c r="Q155" s="3">
        <v>32.409999999999997</v>
      </c>
      <c r="R155" s="3">
        <v>94</v>
      </c>
      <c r="S155" s="6">
        <f t="shared" si="23"/>
        <v>3046.5399999999995</v>
      </c>
      <c r="T155" s="3" t="s">
        <v>295</v>
      </c>
      <c r="U155" s="3">
        <v>99.33</v>
      </c>
      <c r="V155" s="3">
        <f t="shared" si="24"/>
        <v>3219.2852999999996</v>
      </c>
      <c r="W155" s="3" t="s">
        <v>295</v>
      </c>
      <c r="X155" s="6">
        <v>31.824597631577404</v>
      </c>
      <c r="Y155" s="3">
        <v>900</v>
      </c>
      <c r="Z155" s="3">
        <v>0</v>
      </c>
      <c r="AA155" s="3">
        <v>0</v>
      </c>
      <c r="AB155" s="3">
        <v>0</v>
      </c>
      <c r="AC155" s="3">
        <v>900</v>
      </c>
      <c r="AD155" s="6">
        <f t="shared" si="25"/>
        <v>28642.137868419664</v>
      </c>
      <c r="AE155" s="6">
        <v>28642.137868419664</v>
      </c>
      <c r="AF155" s="3" t="s">
        <v>310</v>
      </c>
      <c r="AG155" s="52" t="s">
        <v>93</v>
      </c>
      <c r="AH155" s="3"/>
    </row>
    <row r="156" spans="1:34" ht="24.95" customHeight="1" x14ac:dyDescent="0.25">
      <c r="A156" s="2">
        <v>152</v>
      </c>
      <c r="B156" s="31" t="s">
        <v>306</v>
      </c>
      <c r="C156" s="31" t="s">
        <v>307</v>
      </c>
      <c r="D156" s="31" t="s">
        <v>308</v>
      </c>
      <c r="E156" s="35" t="s">
        <v>365</v>
      </c>
      <c r="F156" s="3" t="s">
        <v>366</v>
      </c>
      <c r="G156" s="17">
        <v>0.2</v>
      </c>
      <c r="H156" s="17">
        <v>0.2</v>
      </c>
      <c r="I156" s="17">
        <v>0</v>
      </c>
      <c r="J156" s="6">
        <f t="shared" si="26"/>
        <v>0.2</v>
      </c>
      <c r="K156" s="3">
        <v>1</v>
      </c>
      <c r="L156" s="18">
        <v>44598</v>
      </c>
      <c r="M156" s="5">
        <v>44727</v>
      </c>
      <c r="N156" s="3">
        <v>150</v>
      </c>
      <c r="O156" s="6">
        <f t="shared" si="28"/>
        <v>129</v>
      </c>
      <c r="P156" s="3">
        <f t="shared" si="22"/>
        <v>19350</v>
      </c>
      <c r="Q156" s="3">
        <v>22.1</v>
      </c>
      <c r="R156" s="3">
        <v>92</v>
      </c>
      <c r="S156" s="6">
        <f t="shared" si="23"/>
        <v>2033.2</v>
      </c>
      <c r="T156" s="3" t="s">
        <v>295</v>
      </c>
      <c r="U156" s="3">
        <v>100</v>
      </c>
      <c r="V156" s="3">
        <f t="shared" si="24"/>
        <v>2210</v>
      </c>
      <c r="W156" s="3" t="s">
        <v>295</v>
      </c>
      <c r="X156" s="6">
        <v>21.999119391639034</v>
      </c>
      <c r="Y156" s="3">
        <v>900</v>
      </c>
      <c r="Z156" s="3">
        <v>0</v>
      </c>
      <c r="AA156" s="3">
        <v>0</v>
      </c>
      <c r="AB156" s="3">
        <v>45</v>
      </c>
      <c r="AC156" s="3">
        <v>945</v>
      </c>
      <c r="AD156" s="6">
        <f t="shared" si="25"/>
        <v>20789.167825098888</v>
      </c>
      <c r="AE156" s="6">
        <v>20789.167825098888</v>
      </c>
      <c r="AF156" s="3" t="s">
        <v>310</v>
      </c>
      <c r="AG156" s="52" t="s">
        <v>93</v>
      </c>
      <c r="AH156" s="3"/>
    </row>
    <row r="157" spans="1:34" ht="24.95" customHeight="1" x14ac:dyDescent="0.25">
      <c r="A157" s="2">
        <v>153</v>
      </c>
      <c r="B157" s="31" t="s">
        <v>306</v>
      </c>
      <c r="C157" s="31" t="s">
        <v>307</v>
      </c>
      <c r="D157" s="31" t="s">
        <v>308</v>
      </c>
      <c r="E157" s="35" t="s">
        <v>367</v>
      </c>
      <c r="F157" s="3" t="s">
        <v>368</v>
      </c>
      <c r="G157" s="17">
        <v>0.28000000000000003</v>
      </c>
      <c r="H157" s="17">
        <v>0.28000000000000003</v>
      </c>
      <c r="I157" s="17">
        <v>0</v>
      </c>
      <c r="J157" s="6">
        <f t="shared" si="26"/>
        <v>0.28000000000000003</v>
      </c>
      <c r="K157" s="3">
        <v>1</v>
      </c>
      <c r="L157" s="18">
        <v>44596</v>
      </c>
      <c r="M157" s="5">
        <v>44727</v>
      </c>
      <c r="N157" s="3">
        <v>150</v>
      </c>
      <c r="O157" s="6">
        <f t="shared" si="28"/>
        <v>131</v>
      </c>
      <c r="P157" s="3">
        <f t="shared" si="22"/>
        <v>19650</v>
      </c>
      <c r="Q157" s="3">
        <v>35.18</v>
      </c>
      <c r="R157" s="3">
        <v>87</v>
      </c>
      <c r="S157" s="6">
        <f t="shared" si="23"/>
        <v>3060.66</v>
      </c>
      <c r="T157" s="3" t="s">
        <v>295</v>
      </c>
      <c r="U157" s="3">
        <v>99.32</v>
      </c>
      <c r="V157" s="3">
        <f t="shared" si="24"/>
        <v>3494.0775999999996</v>
      </c>
      <c r="W157" s="3" t="s">
        <v>295</v>
      </c>
      <c r="X157" s="6">
        <v>34.777533054485524</v>
      </c>
      <c r="Y157" s="3">
        <v>900</v>
      </c>
      <c r="Z157" s="3">
        <v>0</v>
      </c>
      <c r="AA157" s="3">
        <v>0</v>
      </c>
      <c r="AB157" s="3">
        <v>0</v>
      </c>
      <c r="AC157" s="3">
        <v>900</v>
      </c>
      <c r="AD157" s="6">
        <f t="shared" si="25"/>
        <v>31299.77974903697</v>
      </c>
      <c r="AE157" s="6">
        <v>31299.77974903697</v>
      </c>
      <c r="AF157" s="3" t="s">
        <v>310</v>
      </c>
      <c r="AG157" s="52" t="s">
        <v>93</v>
      </c>
      <c r="AH157" s="3"/>
    </row>
    <row r="158" spans="1:34" ht="24.95" customHeight="1" x14ac:dyDescent="0.25">
      <c r="A158" s="2">
        <v>154</v>
      </c>
      <c r="B158" s="31" t="s">
        <v>306</v>
      </c>
      <c r="C158" s="31" t="s">
        <v>307</v>
      </c>
      <c r="D158" s="31" t="s">
        <v>308</v>
      </c>
      <c r="E158" s="35" t="s">
        <v>369</v>
      </c>
      <c r="F158" s="3" t="s">
        <v>370</v>
      </c>
      <c r="G158" s="17">
        <v>0.61</v>
      </c>
      <c r="H158" s="17">
        <v>0.61</v>
      </c>
      <c r="I158" s="17">
        <v>0</v>
      </c>
      <c r="J158" s="6">
        <f t="shared" si="26"/>
        <v>0.61</v>
      </c>
      <c r="K158" s="3">
        <v>1</v>
      </c>
      <c r="L158" s="18">
        <v>44602</v>
      </c>
      <c r="M158" s="5">
        <v>44727</v>
      </c>
      <c r="N158" s="3">
        <v>150</v>
      </c>
      <c r="O158" s="6">
        <f t="shared" si="28"/>
        <v>125</v>
      </c>
      <c r="P158" s="3">
        <f t="shared" si="22"/>
        <v>18750</v>
      </c>
      <c r="Q158" s="3">
        <v>12.31</v>
      </c>
      <c r="R158" s="3">
        <v>95</v>
      </c>
      <c r="S158" s="6">
        <f t="shared" si="23"/>
        <v>1169.45</v>
      </c>
      <c r="T158" s="3" t="s">
        <v>295</v>
      </c>
      <c r="U158" s="3">
        <v>100</v>
      </c>
      <c r="V158" s="3">
        <f t="shared" si="24"/>
        <v>1231</v>
      </c>
      <c r="W158" s="3" t="s">
        <v>295</v>
      </c>
      <c r="X158" s="6">
        <v>10.794189576911565</v>
      </c>
      <c r="Y158" s="3">
        <v>900</v>
      </c>
      <c r="Z158" s="3">
        <v>0</v>
      </c>
      <c r="AA158" s="3">
        <v>45</v>
      </c>
      <c r="AB158" s="3">
        <v>45</v>
      </c>
      <c r="AC158" s="3">
        <v>990</v>
      </c>
      <c r="AD158" s="6">
        <f t="shared" si="25"/>
        <v>10686.247681142449</v>
      </c>
      <c r="AE158" s="6">
        <v>10686.247681142449</v>
      </c>
      <c r="AF158" s="3" t="s">
        <v>310</v>
      </c>
      <c r="AG158" s="52" t="s">
        <v>93</v>
      </c>
      <c r="AH158" s="3"/>
    </row>
    <row r="159" spans="1:34" ht="24.95" customHeight="1" x14ac:dyDescent="0.25">
      <c r="A159" s="2">
        <v>155</v>
      </c>
      <c r="B159" s="31" t="s">
        <v>306</v>
      </c>
      <c r="C159" s="31" t="s">
        <v>307</v>
      </c>
      <c r="D159" s="31" t="s">
        <v>308</v>
      </c>
      <c r="E159" s="35" t="s">
        <v>371</v>
      </c>
      <c r="F159" s="3" t="s">
        <v>372</v>
      </c>
      <c r="G159" s="17">
        <v>0.14000000000000001</v>
      </c>
      <c r="H159" s="17">
        <v>0.14000000000000001</v>
      </c>
      <c r="I159" s="17">
        <v>0</v>
      </c>
      <c r="J159" s="6">
        <f t="shared" si="26"/>
        <v>0.14000000000000001</v>
      </c>
      <c r="K159" s="3">
        <v>1</v>
      </c>
      <c r="L159" s="18">
        <v>44595</v>
      </c>
      <c r="M159" s="5">
        <v>44727</v>
      </c>
      <c r="N159" s="3">
        <v>150</v>
      </c>
      <c r="O159" s="6">
        <f t="shared" si="28"/>
        <v>132</v>
      </c>
      <c r="P159" s="3">
        <f t="shared" si="22"/>
        <v>19800</v>
      </c>
      <c r="Q159" s="3">
        <v>10.96</v>
      </c>
      <c r="R159" s="3">
        <v>96</v>
      </c>
      <c r="S159" s="6">
        <f t="shared" si="23"/>
        <v>1052.1600000000001</v>
      </c>
      <c r="T159" s="3" t="s">
        <v>295</v>
      </c>
      <c r="U159" s="3">
        <v>100</v>
      </c>
      <c r="V159" s="3">
        <f t="shared" si="24"/>
        <v>1096</v>
      </c>
      <c r="W159" s="3" t="s">
        <v>295</v>
      </c>
      <c r="X159" s="6">
        <v>9.6704729328704531</v>
      </c>
      <c r="Y159" s="3">
        <v>900</v>
      </c>
      <c r="Z159" s="3">
        <v>0</v>
      </c>
      <c r="AA159" s="3">
        <v>45</v>
      </c>
      <c r="AB159" s="3">
        <v>45</v>
      </c>
      <c r="AC159" s="3">
        <v>990</v>
      </c>
      <c r="AD159" s="6">
        <f t="shared" si="25"/>
        <v>9573.7682035417492</v>
      </c>
      <c r="AE159" s="6">
        <v>9573.7682035417492</v>
      </c>
      <c r="AF159" s="3" t="s">
        <v>310</v>
      </c>
      <c r="AG159" s="52" t="s">
        <v>93</v>
      </c>
      <c r="AH159" s="3"/>
    </row>
    <row r="160" spans="1:34" ht="24.95" customHeight="1" x14ac:dyDescent="0.25">
      <c r="A160" s="2">
        <v>156</v>
      </c>
      <c r="B160" s="31" t="s">
        <v>306</v>
      </c>
      <c r="C160" s="31" t="s">
        <v>307</v>
      </c>
      <c r="D160" s="31" t="s">
        <v>308</v>
      </c>
      <c r="E160" s="35" t="s">
        <v>373</v>
      </c>
      <c r="F160" s="3" t="s">
        <v>374</v>
      </c>
      <c r="G160" s="17">
        <v>0.2</v>
      </c>
      <c r="H160" s="17">
        <v>0.2</v>
      </c>
      <c r="I160" s="17">
        <v>0</v>
      </c>
      <c r="J160" s="6">
        <f t="shared" si="26"/>
        <v>0.2</v>
      </c>
      <c r="K160" s="3">
        <v>1</v>
      </c>
      <c r="L160" s="18">
        <v>44598</v>
      </c>
      <c r="M160" s="5">
        <v>44727</v>
      </c>
      <c r="N160" s="3">
        <v>150</v>
      </c>
      <c r="O160" s="6">
        <f t="shared" si="28"/>
        <v>129</v>
      </c>
      <c r="P160" s="3">
        <f t="shared" si="22"/>
        <v>19350</v>
      </c>
      <c r="Q160" s="3">
        <v>14.12</v>
      </c>
      <c r="R160" s="3">
        <v>97</v>
      </c>
      <c r="S160" s="6">
        <f t="shared" si="23"/>
        <v>1369.6399999999999</v>
      </c>
      <c r="T160" s="3" t="s">
        <v>295</v>
      </c>
      <c r="U160" s="3">
        <v>100</v>
      </c>
      <c r="V160" s="3">
        <f t="shared" si="24"/>
        <v>1412</v>
      </c>
      <c r="W160" s="3" t="s">
        <v>295</v>
      </c>
      <c r="X160" s="6">
        <v>12.246623849865935</v>
      </c>
      <c r="Y160" s="3">
        <v>900</v>
      </c>
      <c r="Z160" s="3">
        <v>0</v>
      </c>
      <c r="AA160" s="3">
        <v>45</v>
      </c>
      <c r="AB160" s="3">
        <v>45</v>
      </c>
      <c r="AC160" s="3">
        <v>990</v>
      </c>
      <c r="AD160" s="6">
        <f t="shared" si="25"/>
        <v>12124.157611367276</v>
      </c>
      <c r="AE160" s="6">
        <v>12124.157611367276</v>
      </c>
      <c r="AF160" s="3" t="s">
        <v>310</v>
      </c>
      <c r="AG160" s="52" t="s">
        <v>93</v>
      </c>
      <c r="AH160" s="3"/>
    </row>
    <row r="161" spans="1:34" ht="24.95" customHeight="1" x14ac:dyDescent="0.25">
      <c r="A161" s="2">
        <v>157</v>
      </c>
      <c r="B161" s="31" t="s">
        <v>306</v>
      </c>
      <c r="C161" s="31" t="s">
        <v>307</v>
      </c>
      <c r="D161" s="31" t="s">
        <v>308</v>
      </c>
      <c r="E161" s="35" t="s">
        <v>375</v>
      </c>
      <c r="F161" s="3" t="s">
        <v>376</v>
      </c>
      <c r="G161" s="17">
        <v>0.2</v>
      </c>
      <c r="H161" s="17">
        <v>0.2</v>
      </c>
      <c r="I161" s="17">
        <v>0</v>
      </c>
      <c r="J161" s="6">
        <f t="shared" si="26"/>
        <v>0.2</v>
      </c>
      <c r="K161" s="3">
        <v>1</v>
      </c>
      <c r="L161" s="18">
        <v>44598</v>
      </c>
      <c r="M161" s="5">
        <v>44727</v>
      </c>
      <c r="N161" s="3">
        <v>150</v>
      </c>
      <c r="O161" s="6">
        <f t="shared" si="28"/>
        <v>129</v>
      </c>
      <c r="P161" s="3">
        <f t="shared" si="22"/>
        <v>19350</v>
      </c>
      <c r="Q161" s="3">
        <v>56.76</v>
      </c>
      <c r="R161" s="3">
        <v>88</v>
      </c>
      <c r="S161" s="6">
        <f t="shared" si="23"/>
        <v>4994.88</v>
      </c>
      <c r="T161" s="3" t="s">
        <v>295</v>
      </c>
      <c r="U161" s="3">
        <v>100</v>
      </c>
      <c r="V161" s="3">
        <f t="shared" si="24"/>
        <v>5676</v>
      </c>
      <c r="W161" s="3" t="s">
        <v>295</v>
      </c>
      <c r="X161" s="6">
        <v>55.296257486641522</v>
      </c>
      <c r="Y161" s="3">
        <v>900</v>
      </c>
      <c r="Z161" s="3">
        <v>0</v>
      </c>
      <c r="AA161" s="3">
        <v>0</v>
      </c>
      <c r="AB161" s="3">
        <v>45</v>
      </c>
      <c r="AC161" s="3">
        <v>945</v>
      </c>
      <c r="AD161" s="6">
        <f t="shared" si="25"/>
        <v>52254.96332487624</v>
      </c>
      <c r="AE161" s="6">
        <v>52254.96332487624</v>
      </c>
      <c r="AF161" s="3" t="s">
        <v>310</v>
      </c>
      <c r="AG161" s="52" t="s">
        <v>93</v>
      </c>
      <c r="AH161" s="3"/>
    </row>
    <row r="162" spans="1:34" ht="24.95" customHeight="1" x14ac:dyDescent="0.25">
      <c r="A162" s="2">
        <v>158</v>
      </c>
      <c r="B162" s="31" t="s">
        <v>306</v>
      </c>
      <c r="C162" s="31" t="s">
        <v>307</v>
      </c>
      <c r="D162" s="31" t="s">
        <v>308</v>
      </c>
      <c r="E162" s="35" t="s">
        <v>377</v>
      </c>
      <c r="F162" s="3">
        <v>0</v>
      </c>
      <c r="G162" s="17">
        <v>0.2</v>
      </c>
      <c r="H162" s="17">
        <v>0.2</v>
      </c>
      <c r="I162" s="17">
        <v>0.2</v>
      </c>
      <c r="J162" s="6">
        <f t="shared" si="26"/>
        <v>0</v>
      </c>
      <c r="K162" s="3">
        <v>0</v>
      </c>
      <c r="L162" s="18">
        <v>44596</v>
      </c>
      <c r="M162" s="3">
        <v>0</v>
      </c>
      <c r="N162" s="3">
        <v>0</v>
      </c>
      <c r="O162" s="6">
        <v>0</v>
      </c>
      <c r="P162" s="3">
        <f t="shared" si="22"/>
        <v>0</v>
      </c>
      <c r="Q162" s="3">
        <v>0</v>
      </c>
      <c r="R162" s="3">
        <v>0</v>
      </c>
      <c r="S162" s="6">
        <f t="shared" si="23"/>
        <v>0</v>
      </c>
      <c r="T162" s="3">
        <v>0</v>
      </c>
      <c r="U162" s="3">
        <v>0</v>
      </c>
      <c r="V162" s="3">
        <f t="shared" si="24"/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6">
        <f t="shared" si="25"/>
        <v>0</v>
      </c>
      <c r="AE162" s="3">
        <v>0</v>
      </c>
      <c r="AF162" s="3" t="s">
        <v>310</v>
      </c>
      <c r="AG162" s="52" t="s">
        <v>93</v>
      </c>
      <c r="AH162" s="3"/>
    </row>
    <row r="163" spans="1:34" ht="24.95" customHeight="1" x14ac:dyDescent="0.25">
      <c r="A163" s="2">
        <v>159</v>
      </c>
      <c r="B163" s="31" t="s">
        <v>306</v>
      </c>
      <c r="C163" s="31" t="s">
        <v>307</v>
      </c>
      <c r="D163" s="31" t="s">
        <v>308</v>
      </c>
      <c r="E163" s="35" t="s">
        <v>312</v>
      </c>
      <c r="F163" s="3" t="s">
        <v>313</v>
      </c>
      <c r="G163" s="34">
        <v>0.25</v>
      </c>
      <c r="H163" s="34">
        <v>0.25</v>
      </c>
      <c r="I163" s="34">
        <v>0</v>
      </c>
      <c r="J163" s="6">
        <f t="shared" si="26"/>
        <v>0.25</v>
      </c>
      <c r="K163" s="3">
        <v>2</v>
      </c>
      <c r="L163" s="33">
        <v>44613</v>
      </c>
      <c r="M163" s="5">
        <v>44727</v>
      </c>
      <c r="N163" s="3">
        <v>150</v>
      </c>
      <c r="O163" s="6">
        <f t="shared" ref="O163:O182" si="29">M163-L163</f>
        <v>114</v>
      </c>
      <c r="P163" s="3">
        <f t="shared" si="22"/>
        <v>17100</v>
      </c>
      <c r="Q163" s="3">
        <v>74.44</v>
      </c>
      <c r="R163" s="3">
        <v>93</v>
      </c>
      <c r="S163" s="6">
        <f t="shared" si="23"/>
        <v>6922.92</v>
      </c>
      <c r="T163" s="3" t="s">
        <v>295</v>
      </c>
      <c r="U163" s="3">
        <v>100</v>
      </c>
      <c r="V163" s="3">
        <f t="shared" si="24"/>
        <v>7444</v>
      </c>
      <c r="W163" s="3" t="s">
        <v>295</v>
      </c>
      <c r="X163" s="6">
        <v>73.587714141630727</v>
      </c>
      <c r="Y163" s="3">
        <v>900</v>
      </c>
      <c r="Z163" s="3">
        <v>0</v>
      </c>
      <c r="AA163" s="3">
        <v>0</v>
      </c>
      <c r="AB163" s="3">
        <v>45</v>
      </c>
      <c r="AC163" s="3">
        <v>945</v>
      </c>
      <c r="AD163" s="6">
        <f t="shared" si="25"/>
        <v>69540.389863841032</v>
      </c>
      <c r="AE163" s="6">
        <v>69540.389863841032</v>
      </c>
      <c r="AF163" s="32" t="s">
        <v>310</v>
      </c>
      <c r="AG163" s="32" t="s">
        <v>314</v>
      </c>
      <c r="AH163" s="32"/>
    </row>
    <row r="164" spans="1:34" ht="24.95" customHeight="1" x14ac:dyDescent="0.25">
      <c r="A164" s="2">
        <v>160</v>
      </c>
      <c r="B164" s="31" t="s">
        <v>306</v>
      </c>
      <c r="C164" s="31" t="s">
        <v>307</v>
      </c>
      <c r="D164" s="31" t="s">
        <v>308</v>
      </c>
      <c r="E164" s="35" t="s">
        <v>312</v>
      </c>
      <c r="F164" s="3" t="s">
        <v>315</v>
      </c>
      <c r="G164" s="34">
        <v>0.3</v>
      </c>
      <c r="H164" s="34">
        <v>0.3</v>
      </c>
      <c r="I164" s="34">
        <v>0</v>
      </c>
      <c r="J164" s="6">
        <f t="shared" si="26"/>
        <v>0.3</v>
      </c>
      <c r="K164" s="3">
        <v>1</v>
      </c>
      <c r="L164" s="33">
        <v>44593</v>
      </c>
      <c r="M164" s="5">
        <v>44727</v>
      </c>
      <c r="N164" s="3">
        <v>150</v>
      </c>
      <c r="O164" s="6">
        <f t="shared" si="29"/>
        <v>134</v>
      </c>
      <c r="P164" s="3">
        <f t="shared" si="22"/>
        <v>20100</v>
      </c>
      <c r="Q164" s="3">
        <v>25.1</v>
      </c>
      <c r="R164" s="3">
        <v>95</v>
      </c>
      <c r="S164" s="6">
        <f t="shared" si="23"/>
        <v>2384.5</v>
      </c>
      <c r="T164" s="3" t="s">
        <v>295</v>
      </c>
      <c r="U164" s="3">
        <v>100</v>
      </c>
      <c r="V164" s="3">
        <f t="shared" si="24"/>
        <v>2510</v>
      </c>
      <c r="W164" s="3" t="s">
        <v>295</v>
      </c>
      <c r="X164" s="6">
        <v>24.35575779340509</v>
      </c>
      <c r="Y164" s="3">
        <v>900</v>
      </c>
      <c r="Z164" s="3">
        <v>0</v>
      </c>
      <c r="AA164" s="3">
        <v>45</v>
      </c>
      <c r="AB164" s="3">
        <v>45</v>
      </c>
      <c r="AC164" s="3">
        <v>990</v>
      </c>
      <c r="AD164" s="6">
        <f t="shared" si="25"/>
        <v>24112.200215471039</v>
      </c>
      <c r="AE164" s="6">
        <v>24112.200215471039</v>
      </c>
      <c r="AF164" s="32" t="s">
        <v>310</v>
      </c>
      <c r="AG164" s="32" t="s">
        <v>314</v>
      </c>
      <c r="AH164" s="32"/>
    </row>
    <row r="165" spans="1:34" ht="24.95" customHeight="1" x14ac:dyDescent="0.25">
      <c r="A165" s="2">
        <v>161</v>
      </c>
      <c r="B165" s="31" t="s">
        <v>306</v>
      </c>
      <c r="C165" s="31" t="s">
        <v>307</v>
      </c>
      <c r="D165" s="31" t="s">
        <v>308</v>
      </c>
      <c r="E165" s="36" t="s">
        <v>23</v>
      </c>
      <c r="F165" s="3" t="s">
        <v>316</v>
      </c>
      <c r="G165" s="34">
        <v>0.56000000000000005</v>
      </c>
      <c r="H165" s="34">
        <v>0.56000000000000005</v>
      </c>
      <c r="I165" s="34">
        <v>0</v>
      </c>
      <c r="J165" s="6">
        <f t="shared" si="26"/>
        <v>0.56000000000000005</v>
      </c>
      <c r="K165" s="3">
        <v>1</v>
      </c>
      <c r="L165" s="33">
        <v>44611</v>
      </c>
      <c r="M165" s="5">
        <v>44727</v>
      </c>
      <c r="N165" s="3">
        <v>150</v>
      </c>
      <c r="O165" s="6">
        <f t="shared" si="29"/>
        <v>116</v>
      </c>
      <c r="P165" s="3">
        <f t="shared" ref="P165:P183" si="30">N165*O165</f>
        <v>17400</v>
      </c>
      <c r="Q165" s="3">
        <v>34.549999999999997</v>
      </c>
      <c r="R165" s="3">
        <v>80</v>
      </c>
      <c r="S165" s="6">
        <f t="shared" ref="S165:S183" si="31">Q165*R165</f>
        <v>2764</v>
      </c>
      <c r="T165" s="3" t="s">
        <v>295</v>
      </c>
      <c r="U165" s="3">
        <v>100</v>
      </c>
      <c r="V165" s="3">
        <f t="shared" ref="V165:V183" si="32">Q165*U165</f>
        <v>3454.9999999999995</v>
      </c>
      <c r="W165" s="3" t="s">
        <v>295</v>
      </c>
      <c r="X165" s="6">
        <v>32.930120338423336</v>
      </c>
      <c r="Y165" s="3">
        <v>900</v>
      </c>
      <c r="Z165" s="3">
        <v>0</v>
      </c>
      <c r="AA165" s="3">
        <v>0</v>
      </c>
      <c r="AB165" s="3">
        <v>0</v>
      </c>
      <c r="AC165" s="3">
        <v>900</v>
      </c>
      <c r="AD165" s="6">
        <f t="shared" ref="AD165:AD183" si="33">X165*AC165</f>
        <v>29637.108304581001</v>
      </c>
      <c r="AE165" s="6">
        <v>29637.108304581001</v>
      </c>
      <c r="AF165" s="32" t="s">
        <v>310</v>
      </c>
      <c r="AG165" s="32" t="s">
        <v>314</v>
      </c>
      <c r="AH165" s="32"/>
    </row>
    <row r="166" spans="1:34" ht="24.95" customHeight="1" x14ac:dyDescent="0.25">
      <c r="A166" s="2">
        <v>162</v>
      </c>
      <c r="B166" s="31" t="s">
        <v>306</v>
      </c>
      <c r="C166" s="31" t="s">
        <v>307</v>
      </c>
      <c r="D166" s="31" t="s">
        <v>308</v>
      </c>
      <c r="E166" s="35" t="s">
        <v>317</v>
      </c>
      <c r="F166" s="3" t="s">
        <v>318</v>
      </c>
      <c r="G166" s="34">
        <v>0.3</v>
      </c>
      <c r="H166" s="34">
        <v>0.3</v>
      </c>
      <c r="I166" s="34">
        <v>0</v>
      </c>
      <c r="J166" s="6">
        <f t="shared" si="26"/>
        <v>0.3</v>
      </c>
      <c r="K166" s="3">
        <v>1</v>
      </c>
      <c r="L166" s="33">
        <v>44596</v>
      </c>
      <c r="M166" s="5">
        <v>44727</v>
      </c>
      <c r="N166" s="3">
        <v>150</v>
      </c>
      <c r="O166" s="6">
        <f t="shared" si="29"/>
        <v>131</v>
      </c>
      <c r="P166" s="3">
        <f t="shared" si="30"/>
        <v>19650</v>
      </c>
      <c r="Q166" s="3">
        <v>26.48</v>
      </c>
      <c r="R166" s="3">
        <v>94</v>
      </c>
      <c r="S166" s="6">
        <f t="shared" si="31"/>
        <v>2489.12</v>
      </c>
      <c r="T166" s="3" t="s">
        <v>295</v>
      </c>
      <c r="U166" s="3">
        <v>100</v>
      </c>
      <c r="V166" s="3">
        <f t="shared" si="32"/>
        <v>2648</v>
      </c>
      <c r="W166" s="3" t="s">
        <v>295</v>
      </c>
      <c r="X166" s="6">
        <v>26.014190162866043</v>
      </c>
      <c r="Y166" s="3">
        <v>900</v>
      </c>
      <c r="Z166" s="3">
        <v>0</v>
      </c>
      <c r="AA166" s="3">
        <v>0</v>
      </c>
      <c r="AB166" s="3">
        <v>45</v>
      </c>
      <c r="AC166" s="3">
        <v>945</v>
      </c>
      <c r="AD166" s="6">
        <f t="shared" si="33"/>
        <v>24583.409703908412</v>
      </c>
      <c r="AE166" s="6">
        <v>24583.409703908412</v>
      </c>
      <c r="AF166" s="32" t="s">
        <v>310</v>
      </c>
      <c r="AG166" s="32" t="s">
        <v>314</v>
      </c>
      <c r="AH166" s="32"/>
    </row>
    <row r="167" spans="1:34" ht="24.95" customHeight="1" x14ac:dyDescent="0.25">
      <c r="A167" s="2">
        <v>163</v>
      </c>
      <c r="B167" s="31" t="s">
        <v>306</v>
      </c>
      <c r="C167" s="31" t="s">
        <v>307</v>
      </c>
      <c r="D167" s="31" t="s">
        <v>308</v>
      </c>
      <c r="E167" s="36" t="s">
        <v>24</v>
      </c>
      <c r="F167" s="3" t="s">
        <v>319</v>
      </c>
      <c r="G167" s="34">
        <v>0.25</v>
      </c>
      <c r="H167" s="34">
        <v>0.25</v>
      </c>
      <c r="I167" s="34">
        <v>0</v>
      </c>
      <c r="J167" s="6">
        <f t="shared" si="26"/>
        <v>0.25</v>
      </c>
      <c r="K167" s="3">
        <v>1</v>
      </c>
      <c r="L167" s="33">
        <v>44613</v>
      </c>
      <c r="M167" s="5">
        <v>44727</v>
      </c>
      <c r="N167" s="3">
        <v>150</v>
      </c>
      <c r="O167" s="6">
        <f t="shared" si="29"/>
        <v>114</v>
      </c>
      <c r="P167" s="3">
        <f t="shared" si="30"/>
        <v>17100</v>
      </c>
      <c r="Q167" s="3">
        <v>4.22</v>
      </c>
      <c r="R167" s="3">
        <v>97</v>
      </c>
      <c r="S167" s="6">
        <f t="shared" si="31"/>
        <v>409.34</v>
      </c>
      <c r="T167" s="3" t="s">
        <v>295</v>
      </c>
      <c r="U167" s="3">
        <v>100</v>
      </c>
      <c r="V167" s="3">
        <f t="shared" si="32"/>
        <v>422</v>
      </c>
      <c r="W167" s="3" t="s">
        <v>295</v>
      </c>
      <c r="X167" s="6">
        <v>3.6538748829309542</v>
      </c>
      <c r="Y167" s="3">
        <v>900</v>
      </c>
      <c r="Z167" s="3">
        <v>0</v>
      </c>
      <c r="AA167" s="3">
        <v>45</v>
      </c>
      <c r="AB167" s="3">
        <v>0</v>
      </c>
      <c r="AC167" s="3">
        <v>945</v>
      </c>
      <c r="AD167" s="6">
        <f t="shared" si="33"/>
        <v>3452.9117643697518</v>
      </c>
      <c r="AE167" s="6">
        <v>3452.9117643697518</v>
      </c>
      <c r="AF167" s="32" t="s">
        <v>310</v>
      </c>
      <c r="AG167" s="32" t="s">
        <v>314</v>
      </c>
      <c r="AH167" s="32"/>
    </row>
    <row r="168" spans="1:34" ht="24.95" customHeight="1" x14ac:dyDescent="0.25">
      <c r="A168" s="2">
        <v>164</v>
      </c>
      <c r="B168" s="31" t="s">
        <v>306</v>
      </c>
      <c r="C168" s="31" t="s">
        <v>307</v>
      </c>
      <c r="D168" s="31" t="s">
        <v>308</v>
      </c>
      <c r="E168" s="36" t="s">
        <v>25</v>
      </c>
      <c r="F168" s="3" t="s">
        <v>320</v>
      </c>
      <c r="G168" s="34">
        <v>0.3</v>
      </c>
      <c r="H168" s="34">
        <v>0.3</v>
      </c>
      <c r="I168" s="34">
        <v>0</v>
      </c>
      <c r="J168" s="6">
        <f t="shared" si="26"/>
        <v>0.3</v>
      </c>
      <c r="K168" s="3">
        <v>2</v>
      </c>
      <c r="L168" s="33">
        <v>44593</v>
      </c>
      <c r="M168" s="5">
        <v>44727</v>
      </c>
      <c r="N168" s="3">
        <v>150</v>
      </c>
      <c r="O168" s="6">
        <f t="shared" si="29"/>
        <v>134</v>
      </c>
      <c r="P168" s="3">
        <f t="shared" si="30"/>
        <v>20100</v>
      </c>
      <c r="Q168" s="3">
        <v>66.22</v>
      </c>
      <c r="R168" s="3">
        <v>96</v>
      </c>
      <c r="S168" s="6">
        <f t="shared" si="31"/>
        <v>6357.12</v>
      </c>
      <c r="T168" s="3" t="s">
        <v>295</v>
      </c>
      <c r="U168" s="3">
        <v>100</v>
      </c>
      <c r="V168" s="3">
        <f t="shared" si="32"/>
        <v>6622</v>
      </c>
      <c r="W168" s="3" t="s">
        <v>295</v>
      </c>
      <c r="X168" s="6">
        <v>65.04526410106169</v>
      </c>
      <c r="Y168" s="3">
        <v>900</v>
      </c>
      <c r="Z168" s="3">
        <v>0</v>
      </c>
      <c r="AA168" s="3">
        <v>45</v>
      </c>
      <c r="AB168" s="3">
        <v>45</v>
      </c>
      <c r="AC168" s="3">
        <v>990</v>
      </c>
      <c r="AD168" s="6">
        <f t="shared" si="33"/>
        <v>64394.811460051074</v>
      </c>
      <c r="AE168" s="6">
        <v>64394.811460051074</v>
      </c>
      <c r="AF168" s="32" t="s">
        <v>310</v>
      </c>
      <c r="AG168" s="32" t="s">
        <v>314</v>
      </c>
      <c r="AH168" s="32"/>
    </row>
    <row r="169" spans="1:34" ht="24.95" customHeight="1" x14ac:dyDescent="0.25">
      <c r="A169" s="2">
        <v>165</v>
      </c>
      <c r="B169" s="31" t="s">
        <v>306</v>
      </c>
      <c r="C169" s="31" t="s">
        <v>307</v>
      </c>
      <c r="D169" s="31" t="s">
        <v>308</v>
      </c>
      <c r="E169" s="35" t="s">
        <v>321</v>
      </c>
      <c r="F169" s="3" t="s">
        <v>322</v>
      </c>
      <c r="G169" s="34">
        <v>0.32</v>
      </c>
      <c r="H169" s="34">
        <v>0.32</v>
      </c>
      <c r="I169" s="34">
        <v>0</v>
      </c>
      <c r="J169" s="6">
        <f t="shared" si="26"/>
        <v>0.32</v>
      </c>
      <c r="K169" s="3">
        <v>1</v>
      </c>
      <c r="L169" s="33">
        <v>44610</v>
      </c>
      <c r="M169" s="5">
        <v>44727</v>
      </c>
      <c r="N169" s="3">
        <v>150</v>
      </c>
      <c r="O169" s="6">
        <f t="shared" si="29"/>
        <v>117</v>
      </c>
      <c r="P169" s="3">
        <f t="shared" si="30"/>
        <v>17550</v>
      </c>
      <c r="Q169" s="3">
        <v>29.93</v>
      </c>
      <c r="R169" s="3">
        <v>95</v>
      </c>
      <c r="S169" s="6">
        <f t="shared" si="31"/>
        <v>2843.35</v>
      </c>
      <c r="T169" s="3" t="s">
        <v>295</v>
      </c>
      <c r="U169" s="3">
        <v>100</v>
      </c>
      <c r="V169" s="3">
        <f t="shared" si="32"/>
        <v>2993</v>
      </c>
      <c r="W169" s="3" t="s">
        <v>295</v>
      </c>
      <c r="X169" s="6">
        <v>28.878775015590836</v>
      </c>
      <c r="Y169" s="3">
        <v>900</v>
      </c>
      <c r="Z169" s="3">
        <v>0</v>
      </c>
      <c r="AA169" s="3">
        <v>45</v>
      </c>
      <c r="AB169" s="3">
        <v>45</v>
      </c>
      <c r="AC169" s="3">
        <v>990</v>
      </c>
      <c r="AD169" s="6">
        <f t="shared" si="33"/>
        <v>28589.987265434927</v>
      </c>
      <c r="AE169" s="6">
        <v>28589.987265434927</v>
      </c>
      <c r="AF169" s="32" t="s">
        <v>310</v>
      </c>
      <c r="AG169" s="32" t="s">
        <v>314</v>
      </c>
      <c r="AH169" s="32"/>
    </row>
    <row r="170" spans="1:34" ht="24.95" customHeight="1" x14ac:dyDescent="0.25">
      <c r="A170" s="2">
        <v>166</v>
      </c>
      <c r="B170" s="31" t="s">
        <v>306</v>
      </c>
      <c r="C170" s="31" t="s">
        <v>307</v>
      </c>
      <c r="D170" s="31" t="s">
        <v>308</v>
      </c>
      <c r="E170" s="35" t="s">
        <v>323</v>
      </c>
      <c r="F170" s="3" t="s">
        <v>324</v>
      </c>
      <c r="G170" s="34">
        <v>0.42</v>
      </c>
      <c r="H170" s="34">
        <v>0.42</v>
      </c>
      <c r="I170" s="34">
        <v>0</v>
      </c>
      <c r="J170" s="6">
        <f t="shared" si="26"/>
        <v>0.42</v>
      </c>
      <c r="K170" s="3">
        <v>1</v>
      </c>
      <c r="L170" s="33">
        <v>44595</v>
      </c>
      <c r="M170" s="5">
        <v>44727</v>
      </c>
      <c r="N170" s="3">
        <v>150</v>
      </c>
      <c r="O170" s="6">
        <f t="shared" si="29"/>
        <v>132</v>
      </c>
      <c r="P170" s="3">
        <f t="shared" si="30"/>
        <v>19800</v>
      </c>
      <c r="Q170" s="3">
        <v>28.57</v>
      </c>
      <c r="R170" s="3">
        <v>93</v>
      </c>
      <c r="S170" s="6">
        <f t="shared" si="31"/>
        <v>2657.01</v>
      </c>
      <c r="T170" s="3" t="s">
        <v>295</v>
      </c>
      <c r="U170" s="3">
        <v>100</v>
      </c>
      <c r="V170" s="3">
        <f t="shared" si="32"/>
        <v>2857</v>
      </c>
      <c r="W170" s="3" t="s">
        <v>295</v>
      </c>
      <c r="X170" s="6">
        <v>27.424040271837381</v>
      </c>
      <c r="Y170" s="3">
        <v>900</v>
      </c>
      <c r="Z170" s="3">
        <v>0</v>
      </c>
      <c r="AA170" s="3">
        <v>0</v>
      </c>
      <c r="AB170" s="3">
        <v>45</v>
      </c>
      <c r="AC170" s="3">
        <v>945</v>
      </c>
      <c r="AD170" s="6">
        <f t="shared" si="33"/>
        <v>25915.718056886326</v>
      </c>
      <c r="AE170" s="6">
        <v>25915.718056886326</v>
      </c>
      <c r="AF170" s="32" t="s">
        <v>310</v>
      </c>
      <c r="AG170" s="32" t="s">
        <v>314</v>
      </c>
      <c r="AH170" s="32"/>
    </row>
    <row r="171" spans="1:34" ht="24.95" customHeight="1" x14ac:dyDescent="0.25">
      <c r="A171" s="2">
        <v>167</v>
      </c>
      <c r="B171" s="31" t="s">
        <v>306</v>
      </c>
      <c r="C171" s="38" t="s">
        <v>307</v>
      </c>
      <c r="D171" s="31" t="s">
        <v>308</v>
      </c>
      <c r="E171" s="39" t="s">
        <v>325</v>
      </c>
      <c r="F171" s="3" t="s">
        <v>326</v>
      </c>
      <c r="G171" s="95">
        <v>0.61</v>
      </c>
      <c r="H171" s="95">
        <v>0.61</v>
      </c>
      <c r="I171" s="95">
        <v>0</v>
      </c>
      <c r="J171" s="6">
        <f t="shared" si="26"/>
        <v>0.61</v>
      </c>
      <c r="K171" s="3">
        <v>4</v>
      </c>
      <c r="L171" s="33">
        <v>44601</v>
      </c>
      <c r="M171" s="5">
        <v>44727</v>
      </c>
      <c r="N171" s="3">
        <v>150</v>
      </c>
      <c r="O171" s="6">
        <f t="shared" si="29"/>
        <v>126</v>
      </c>
      <c r="P171" s="3">
        <f t="shared" si="30"/>
        <v>18900</v>
      </c>
      <c r="Q171" s="3">
        <v>194.07</v>
      </c>
      <c r="R171" s="3">
        <v>89</v>
      </c>
      <c r="S171" s="6">
        <f t="shared" si="31"/>
        <v>17272.23</v>
      </c>
      <c r="T171" s="3" t="s">
        <v>295</v>
      </c>
      <c r="U171" s="3">
        <v>100</v>
      </c>
      <c r="V171" s="3">
        <f t="shared" si="32"/>
        <v>19407</v>
      </c>
      <c r="W171" s="3" t="s">
        <v>295</v>
      </c>
      <c r="X171" s="6">
        <v>191.24846207583525</v>
      </c>
      <c r="Y171" s="3">
        <v>900</v>
      </c>
      <c r="Z171" s="3">
        <v>0</v>
      </c>
      <c r="AA171" s="3">
        <v>0</v>
      </c>
      <c r="AB171" s="3">
        <v>45</v>
      </c>
      <c r="AC171" s="3">
        <v>945</v>
      </c>
      <c r="AD171" s="6">
        <f t="shared" si="33"/>
        <v>180729.79666166432</v>
      </c>
      <c r="AE171" s="6">
        <v>180729.79666166432</v>
      </c>
      <c r="AF171" s="32" t="s">
        <v>310</v>
      </c>
      <c r="AG171" s="32" t="s">
        <v>314</v>
      </c>
      <c r="AH171" s="40"/>
    </row>
    <row r="172" spans="1:34" ht="24.95" customHeight="1" x14ac:dyDescent="0.25">
      <c r="A172" s="2">
        <v>168</v>
      </c>
      <c r="B172" s="31" t="s">
        <v>306</v>
      </c>
      <c r="C172" s="31" t="s">
        <v>307</v>
      </c>
      <c r="D172" s="31" t="s">
        <v>308</v>
      </c>
      <c r="E172" s="36" t="s">
        <v>27</v>
      </c>
      <c r="F172" s="3" t="s">
        <v>327</v>
      </c>
      <c r="G172" s="17">
        <v>0.4</v>
      </c>
      <c r="H172" s="17">
        <v>0.4</v>
      </c>
      <c r="I172" s="17">
        <v>0</v>
      </c>
      <c r="J172" s="6">
        <f t="shared" si="26"/>
        <v>0.4</v>
      </c>
      <c r="K172" s="3">
        <v>1</v>
      </c>
      <c r="L172" s="18">
        <v>44592</v>
      </c>
      <c r="M172" s="5">
        <v>44727</v>
      </c>
      <c r="N172" s="3">
        <v>150</v>
      </c>
      <c r="O172" s="6">
        <f t="shared" si="29"/>
        <v>135</v>
      </c>
      <c r="P172" s="3">
        <f t="shared" si="30"/>
        <v>20250</v>
      </c>
      <c r="Q172" s="3">
        <v>54.61</v>
      </c>
      <c r="R172" s="3">
        <v>97</v>
      </c>
      <c r="S172" s="6">
        <f t="shared" si="31"/>
        <v>5297.17</v>
      </c>
      <c r="T172" s="3" t="s">
        <v>295</v>
      </c>
      <c r="U172" s="3">
        <v>100</v>
      </c>
      <c r="V172" s="3">
        <f t="shared" si="32"/>
        <v>5461</v>
      </c>
      <c r="W172" s="3" t="s">
        <v>295</v>
      </c>
      <c r="X172" s="6">
        <v>53.196058895528708</v>
      </c>
      <c r="Y172" s="3">
        <v>900</v>
      </c>
      <c r="Z172" s="3">
        <v>0</v>
      </c>
      <c r="AA172" s="3">
        <v>45</v>
      </c>
      <c r="AB172" s="3">
        <v>45</v>
      </c>
      <c r="AC172" s="3">
        <v>990</v>
      </c>
      <c r="AD172" s="6">
        <f t="shared" si="33"/>
        <v>52664.098306573418</v>
      </c>
      <c r="AE172" s="6">
        <v>52664.098306573418</v>
      </c>
      <c r="AF172" s="32" t="s">
        <v>310</v>
      </c>
      <c r="AG172" s="32" t="s">
        <v>314</v>
      </c>
      <c r="AH172" s="3"/>
    </row>
    <row r="173" spans="1:34" ht="24.95" customHeight="1" x14ac:dyDescent="0.25">
      <c r="A173" s="2">
        <v>169</v>
      </c>
      <c r="B173" s="31" t="s">
        <v>306</v>
      </c>
      <c r="C173" s="31" t="s">
        <v>307</v>
      </c>
      <c r="D173" s="31" t="s">
        <v>308</v>
      </c>
      <c r="E173" s="37" t="s">
        <v>28</v>
      </c>
      <c r="F173" s="3" t="s">
        <v>328</v>
      </c>
      <c r="G173" s="17">
        <v>0.37</v>
      </c>
      <c r="H173" s="17">
        <v>0.37</v>
      </c>
      <c r="I173" s="17">
        <v>0</v>
      </c>
      <c r="J173" s="6">
        <f t="shared" si="26"/>
        <v>0.37</v>
      </c>
      <c r="K173" s="3">
        <v>2</v>
      </c>
      <c r="L173" s="18">
        <v>44595</v>
      </c>
      <c r="M173" s="5">
        <v>44727</v>
      </c>
      <c r="N173" s="3">
        <v>150</v>
      </c>
      <c r="O173" s="6">
        <f t="shared" si="29"/>
        <v>132</v>
      </c>
      <c r="P173" s="3">
        <f t="shared" si="30"/>
        <v>19800</v>
      </c>
      <c r="Q173" s="3">
        <v>63.99</v>
      </c>
      <c r="R173" s="3">
        <v>83</v>
      </c>
      <c r="S173" s="6">
        <f t="shared" si="31"/>
        <v>5311.17</v>
      </c>
      <c r="T173" s="3" t="s">
        <v>295</v>
      </c>
      <c r="U173" s="3">
        <v>100</v>
      </c>
      <c r="V173" s="3">
        <f t="shared" si="32"/>
        <v>6399</v>
      </c>
      <c r="W173" s="3" t="s">
        <v>295</v>
      </c>
      <c r="X173" s="6">
        <v>62.950098684816894</v>
      </c>
      <c r="Y173" s="3">
        <v>900</v>
      </c>
      <c r="Z173" s="3">
        <v>0</v>
      </c>
      <c r="AA173" s="3">
        <v>0</v>
      </c>
      <c r="AB173" s="3">
        <v>0</v>
      </c>
      <c r="AC173" s="3">
        <v>900</v>
      </c>
      <c r="AD173" s="6">
        <f t="shared" si="33"/>
        <v>56655.088816335207</v>
      </c>
      <c r="AE173" s="6">
        <v>56655.088816335207</v>
      </c>
      <c r="AF173" s="32" t="s">
        <v>310</v>
      </c>
      <c r="AG173" s="32" t="s">
        <v>314</v>
      </c>
      <c r="AH173" s="3"/>
    </row>
    <row r="174" spans="1:34" ht="24.95" customHeight="1" x14ac:dyDescent="0.25">
      <c r="A174" s="2">
        <v>170</v>
      </c>
      <c r="B174" s="31" t="s">
        <v>306</v>
      </c>
      <c r="C174" s="31" t="s">
        <v>307</v>
      </c>
      <c r="D174" s="31" t="s">
        <v>308</v>
      </c>
      <c r="E174" s="35" t="s">
        <v>329</v>
      </c>
      <c r="F174" s="3" t="s">
        <v>330</v>
      </c>
      <c r="G174" s="17">
        <v>0.15</v>
      </c>
      <c r="H174" s="17">
        <v>0.15</v>
      </c>
      <c r="I174" s="17">
        <v>0</v>
      </c>
      <c r="J174" s="6">
        <f t="shared" si="26"/>
        <v>0.15</v>
      </c>
      <c r="K174" s="3">
        <v>1</v>
      </c>
      <c r="L174" s="18">
        <v>44594</v>
      </c>
      <c r="M174" s="5">
        <v>44727</v>
      </c>
      <c r="N174" s="3">
        <v>150</v>
      </c>
      <c r="O174" s="6">
        <f t="shared" si="29"/>
        <v>133</v>
      </c>
      <c r="P174" s="3">
        <f t="shared" si="30"/>
        <v>19950</v>
      </c>
      <c r="Q174" s="3">
        <v>34.22</v>
      </c>
      <c r="R174" s="3">
        <v>95</v>
      </c>
      <c r="S174" s="6">
        <f t="shared" si="31"/>
        <v>3250.9</v>
      </c>
      <c r="T174" s="3" t="s">
        <v>295</v>
      </c>
      <c r="U174" s="3">
        <v>100</v>
      </c>
      <c r="V174" s="3">
        <f t="shared" si="32"/>
        <v>3422</v>
      </c>
      <c r="W174" s="3" t="s">
        <v>295</v>
      </c>
      <c r="X174" s="6">
        <v>33.798908657774902</v>
      </c>
      <c r="Y174" s="3">
        <v>900</v>
      </c>
      <c r="Z174" s="3">
        <v>0</v>
      </c>
      <c r="AA174" s="3">
        <v>45</v>
      </c>
      <c r="AB174" s="3">
        <v>45</v>
      </c>
      <c r="AC174" s="3">
        <v>990</v>
      </c>
      <c r="AD174" s="6">
        <f t="shared" si="33"/>
        <v>33460.919571197155</v>
      </c>
      <c r="AE174" s="6">
        <v>33460.919571197155</v>
      </c>
      <c r="AF174" s="32" t="s">
        <v>310</v>
      </c>
      <c r="AG174" s="3" t="s">
        <v>314</v>
      </c>
      <c r="AH174" s="3"/>
    </row>
    <row r="175" spans="1:34" ht="24.95" customHeight="1" x14ac:dyDescent="0.25">
      <c r="A175" s="2">
        <v>171</v>
      </c>
      <c r="B175" s="31" t="s">
        <v>306</v>
      </c>
      <c r="C175" s="31" t="s">
        <v>307</v>
      </c>
      <c r="D175" s="31" t="s">
        <v>308</v>
      </c>
      <c r="E175" s="35" t="s">
        <v>331</v>
      </c>
      <c r="F175" s="3" t="s">
        <v>332</v>
      </c>
      <c r="G175" s="17">
        <v>0.3</v>
      </c>
      <c r="H175" s="17">
        <v>0.3</v>
      </c>
      <c r="I175" s="17">
        <v>0</v>
      </c>
      <c r="J175" s="6">
        <f t="shared" si="26"/>
        <v>0.3</v>
      </c>
      <c r="K175" s="3">
        <v>1</v>
      </c>
      <c r="L175" s="18">
        <v>44612</v>
      </c>
      <c r="M175" s="5">
        <v>44727</v>
      </c>
      <c r="N175" s="3">
        <v>150</v>
      </c>
      <c r="O175" s="6">
        <f t="shared" si="29"/>
        <v>115</v>
      </c>
      <c r="P175" s="3">
        <f t="shared" si="30"/>
        <v>17250</v>
      </c>
      <c r="Q175" s="3">
        <v>31.94</v>
      </c>
      <c r="R175" s="3">
        <v>95</v>
      </c>
      <c r="S175" s="6">
        <f t="shared" si="31"/>
        <v>3034.3</v>
      </c>
      <c r="T175" s="3" t="s">
        <v>295</v>
      </c>
      <c r="U175" s="3">
        <v>100</v>
      </c>
      <c r="V175" s="3">
        <f t="shared" si="32"/>
        <v>3194</v>
      </c>
      <c r="W175" s="3" t="s">
        <v>295</v>
      </c>
      <c r="X175" s="6">
        <v>31.204565992364696</v>
      </c>
      <c r="Y175" s="3">
        <v>900</v>
      </c>
      <c r="Z175" s="3">
        <v>0</v>
      </c>
      <c r="AA175" s="3">
        <v>45</v>
      </c>
      <c r="AB175" s="3">
        <v>45</v>
      </c>
      <c r="AC175" s="3">
        <v>990</v>
      </c>
      <c r="AD175" s="6">
        <f t="shared" si="33"/>
        <v>30892.52033244105</v>
      </c>
      <c r="AE175" s="6">
        <v>30892.52033244105</v>
      </c>
      <c r="AF175" s="32" t="s">
        <v>310</v>
      </c>
      <c r="AG175" s="32" t="s">
        <v>314</v>
      </c>
      <c r="AH175" s="3"/>
    </row>
    <row r="176" spans="1:34" ht="24.95" customHeight="1" x14ac:dyDescent="0.25">
      <c r="A176" s="2">
        <v>172</v>
      </c>
      <c r="B176" s="31" t="s">
        <v>306</v>
      </c>
      <c r="C176" s="31" t="s">
        <v>307</v>
      </c>
      <c r="D176" s="31" t="s">
        <v>308</v>
      </c>
      <c r="E176" s="35" t="s">
        <v>333</v>
      </c>
      <c r="F176" s="3" t="s">
        <v>334</v>
      </c>
      <c r="G176" s="17">
        <v>0.27</v>
      </c>
      <c r="H176" s="17">
        <v>0.27</v>
      </c>
      <c r="I176" s="17">
        <v>0</v>
      </c>
      <c r="J176" s="6">
        <f t="shared" si="26"/>
        <v>0.27</v>
      </c>
      <c r="K176" s="3">
        <v>1</v>
      </c>
      <c r="L176" s="18">
        <v>44594</v>
      </c>
      <c r="M176" s="5">
        <v>44727</v>
      </c>
      <c r="N176" s="3">
        <v>150</v>
      </c>
      <c r="O176" s="6">
        <f t="shared" si="29"/>
        <v>133</v>
      </c>
      <c r="P176" s="3">
        <f t="shared" si="30"/>
        <v>19950</v>
      </c>
      <c r="Q176" s="3">
        <v>39.11</v>
      </c>
      <c r="R176" s="3">
        <v>88</v>
      </c>
      <c r="S176" s="6">
        <f t="shared" si="31"/>
        <v>3441.68</v>
      </c>
      <c r="T176" s="3" t="s">
        <v>295</v>
      </c>
      <c r="U176" s="3">
        <v>100</v>
      </c>
      <c r="V176" s="3">
        <f t="shared" si="32"/>
        <v>3911</v>
      </c>
      <c r="W176" s="3" t="s">
        <v>295</v>
      </c>
      <c r="X176" s="6">
        <v>37.959080730727187</v>
      </c>
      <c r="Y176" s="3">
        <v>900</v>
      </c>
      <c r="Z176" s="3">
        <v>0</v>
      </c>
      <c r="AA176" s="3">
        <v>0</v>
      </c>
      <c r="AB176" s="3">
        <v>45</v>
      </c>
      <c r="AC176" s="3">
        <v>945</v>
      </c>
      <c r="AD176" s="6">
        <f t="shared" si="33"/>
        <v>35871.331290537193</v>
      </c>
      <c r="AE176" s="6">
        <v>35871.331290537193</v>
      </c>
      <c r="AF176" s="32" t="s">
        <v>310</v>
      </c>
      <c r="AG176" s="32" t="s">
        <v>314</v>
      </c>
      <c r="AH176" s="3"/>
    </row>
    <row r="177" spans="1:34" ht="24.95" customHeight="1" x14ac:dyDescent="0.25">
      <c r="A177" s="2">
        <v>173</v>
      </c>
      <c r="B177" s="31" t="s">
        <v>306</v>
      </c>
      <c r="C177" s="31" t="s">
        <v>307</v>
      </c>
      <c r="D177" s="31" t="s">
        <v>308</v>
      </c>
      <c r="E177" s="35" t="s">
        <v>335</v>
      </c>
      <c r="F177" s="3" t="s">
        <v>336</v>
      </c>
      <c r="G177" s="17">
        <v>0.2</v>
      </c>
      <c r="H177" s="17">
        <v>0.2</v>
      </c>
      <c r="I177" s="17">
        <v>0</v>
      </c>
      <c r="J177" s="6">
        <f t="shared" si="26"/>
        <v>0.2</v>
      </c>
      <c r="K177" s="3">
        <v>1</v>
      </c>
      <c r="L177" s="33">
        <v>44595</v>
      </c>
      <c r="M177" s="5">
        <v>44727</v>
      </c>
      <c r="N177" s="3">
        <v>150</v>
      </c>
      <c r="O177" s="6">
        <f t="shared" si="29"/>
        <v>132</v>
      </c>
      <c r="P177" s="3">
        <f t="shared" si="30"/>
        <v>19800</v>
      </c>
      <c r="Q177" s="3">
        <v>38.979999999999997</v>
      </c>
      <c r="R177" s="3">
        <v>98</v>
      </c>
      <c r="S177" s="6">
        <f t="shared" si="31"/>
        <v>3820.0399999999995</v>
      </c>
      <c r="T177" s="3" t="s">
        <v>295</v>
      </c>
      <c r="U177" s="3">
        <v>100</v>
      </c>
      <c r="V177" s="3">
        <f t="shared" si="32"/>
        <v>3897.9999999999995</v>
      </c>
      <c r="W177" s="3" t="s">
        <v>295</v>
      </c>
      <c r="X177" s="6">
        <v>38.536608166821651</v>
      </c>
      <c r="Y177" s="3">
        <v>900</v>
      </c>
      <c r="Z177" s="3">
        <v>0</v>
      </c>
      <c r="AA177" s="3">
        <v>45</v>
      </c>
      <c r="AB177" s="3">
        <v>45</v>
      </c>
      <c r="AC177" s="3">
        <v>990</v>
      </c>
      <c r="AD177" s="6">
        <f t="shared" si="33"/>
        <v>38151.242085153433</v>
      </c>
      <c r="AE177" s="6">
        <v>38151.242085153433</v>
      </c>
      <c r="AF177" s="32" t="s">
        <v>310</v>
      </c>
      <c r="AG177" s="32" t="s">
        <v>314</v>
      </c>
      <c r="AH177" s="3"/>
    </row>
    <row r="178" spans="1:34" ht="24.95" customHeight="1" x14ac:dyDescent="0.25">
      <c r="A178" s="2">
        <v>174</v>
      </c>
      <c r="B178" s="31" t="s">
        <v>306</v>
      </c>
      <c r="C178" s="94" t="s">
        <v>307</v>
      </c>
      <c r="D178" s="94" t="s">
        <v>308</v>
      </c>
      <c r="E178" s="36" t="s">
        <v>26</v>
      </c>
      <c r="F178" s="3" t="s">
        <v>337</v>
      </c>
      <c r="G178" s="34">
        <v>0.53</v>
      </c>
      <c r="H178" s="34">
        <v>0.53</v>
      </c>
      <c r="I178" s="34">
        <v>0</v>
      </c>
      <c r="J178" s="6">
        <f t="shared" si="26"/>
        <v>0.53</v>
      </c>
      <c r="K178" s="3">
        <v>1</v>
      </c>
      <c r="L178" s="33">
        <v>44595</v>
      </c>
      <c r="M178" s="5">
        <v>44727</v>
      </c>
      <c r="N178" s="3">
        <v>150</v>
      </c>
      <c r="O178" s="6">
        <f t="shared" si="29"/>
        <v>132</v>
      </c>
      <c r="P178" s="3">
        <f t="shared" si="30"/>
        <v>19800</v>
      </c>
      <c r="Q178" s="97">
        <v>46.38</v>
      </c>
      <c r="R178" s="3">
        <v>94</v>
      </c>
      <c r="S178" s="6">
        <f t="shared" si="31"/>
        <v>4359.72</v>
      </c>
      <c r="T178" s="3" t="s">
        <v>295</v>
      </c>
      <c r="U178" s="3">
        <v>100</v>
      </c>
      <c r="V178" s="3">
        <f t="shared" si="32"/>
        <v>4638</v>
      </c>
      <c r="W178" s="3" t="s">
        <v>295</v>
      </c>
      <c r="X178" s="99">
        <v>45.905951955388794</v>
      </c>
      <c r="Y178" s="3">
        <v>900</v>
      </c>
      <c r="Z178" s="3">
        <v>0</v>
      </c>
      <c r="AA178" s="3">
        <v>0</v>
      </c>
      <c r="AB178" s="3">
        <v>45</v>
      </c>
      <c r="AC178" s="3">
        <v>945</v>
      </c>
      <c r="AD178" s="6">
        <f t="shared" si="33"/>
        <v>43381.124597842412</v>
      </c>
      <c r="AE178" s="6">
        <v>43381.124597842412</v>
      </c>
      <c r="AF178" s="3" t="s">
        <v>310</v>
      </c>
      <c r="AG178" s="32" t="s">
        <v>314</v>
      </c>
      <c r="AH178" s="32"/>
    </row>
    <row r="179" spans="1:34" ht="24.95" customHeight="1" x14ac:dyDescent="0.25">
      <c r="A179" s="2">
        <v>175</v>
      </c>
      <c r="B179" s="31" t="s">
        <v>306</v>
      </c>
      <c r="C179" s="94" t="s">
        <v>307</v>
      </c>
      <c r="D179" s="94" t="s">
        <v>308</v>
      </c>
      <c r="E179" s="36" t="s">
        <v>338</v>
      </c>
      <c r="F179" s="3" t="s">
        <v>339</v>
      </c>
      <c r="G179" s="34">
        <v>0.32</v>
      </c>
      <c r="H179" s="34">
        <v>0.32</v>
      </c>
      <c r="I179" s="34">
        <v>0</v>
      </c>
      <c r="J179" s="6">
        <f t="shared" si="26"/>
        <v>0.32</v>
      </c>
      <c r="K179" s="3">
        <v>1</v>
      </c>
      <c r="L179" s="33">
        <v>44612</v>
      </c>
      <c r="M179" s="5">
        <v>44727</v>
      </c>
      <c r="N179" s="3">
        <v>150</v>
      </c>
      <c r="O179" s="6">
        <f t="shared" si="29"/>
        <v>115</v>
      </c>
      <c r="P179" s="3">
        <f t="shared" si="30"/>
        <v>17250</v>
      </c>
      <c r="Q179" s="97">
        <v>4.91</v>
      </c>
      <c r="R179" s="3">
        <v>81</v>
      </c>
      <c r="S179" s="6">
        <f t="shared" si="31"/>
        <v>397.71000000000004</v>
      </c>
      <c r="T179" s="3" t="s">
        <v>295</v>
      </c>
      <c r="U179" s="3">
        <v>100</v>
      </c>
      <c r="V179" s="3">
        <f t="shared" si="32"/>
        <v>491</v>
      </c>
      <c r="W179" s="3" t="s">
        <v>295</v>
      </c>
      <c r="X179" s="99">
        <v>3.9350700590992149</v>
      </c>
      <c r="Y179" s="3">
        <v>900</v>
      </c>
      <c r="Z179" s="3">
        <v>0</v>
      </c>
      <c r="AA179" s="3">
        <v>0</v>
      </c>
      <c r="AB179" s="3">
        <v>0</v>
      </c>
      <c r="AC179" s="3">
        <v>900</v>
      </c>
      <c r="AD179" s="6">
        <f t="shared" si="33"/>
        <v>3541.5630531892934</v>
      </c>
      <c r="AE179" s="6">
        <v>3541.5630531892934</v>
      </c>
      <c r="AF179" s="3" t="s">
        <v>310</v>
      </c>
      <c r="AG179" s="32" t="s">
        <v>314</v>
      </c>
      <c r="AH179" s="32"/>
    </row>
    <row r="180" spans="1:34" ht="24.95" customHeight="1" x14ac:dyDescent="0.25">
      <c r="A180" s="2">
        <v>176</v>
      </c>
      <c r="B180" s="31" t="s">
        <v>306</v>
      </c>
      <c r="C180" s="94" t="s">
        <v>307</v>
      </c>
      <c r="D180" s="94" t="s">
        <v>308</v>
      </c>
      <c r="E180" s="39" t="s">
        <v>340</v>
      </c>
      <c r="F180" s="3" t="s">
        <v>341</v>
      </c>
      <c r="G180" s="34">
        <v>0.2</v>
      </c>
      <c r="H180" s="34">
        <v>0.2</v>
      </c>
      <c r="I180" s="34">
        <v>0</v>
      </c>
      <c r="J180" s="6">
        <f t="shared" si="26"/>
        <v>0.2</v>
      </c>
      <c r="K180" s="44">
        <v>1</v>
      </c>
      <c r="L180" s="33">
        <v>44596</v>
      </c>
      <c r="M180" s="5">
        <v>44727</v>
      </c>
      <c r="N180" s="3">
        <v>150</v>
      </c>
      <c r="O180" s="6">
        <f t="shared" si="29"/>
        <v>131</v>
      </c>
      <c r="P180" s="3">
        <f t="shared" si="30"/>
        <v>19650</v>
      </c>
      <c r="Q180" s="98">
        <v>5.77</v>
      </c>
      <c r="R180" s="3">
        <v>93</v>
      </c>
      <c r="S180" s="6">
        <f t="shared" si="31"/>
        <v>536.61</v>
      </c>
      <c r="T180" s="3" t="s">
        <v>295</v>
      </c>
      <c r="U180" s="3">
        <v>100</v>
      </c>
      <c r="V180" s="3">
        <f t="shared" si="32"/>
        <v>577</v>
      </c>
      <c r="W180" s="3" t="s">
        <v>295</v>
      </c>
      <c r="X180" s="100">
        <v>5.0805407450196043</v>
      </c>
      <c r="Y180" s="3">
        <v>900</v>
      </c>
      <c r="Z180" s="3">
        <v>0</v>
      </c>
      <c r="AA180" s="3">
        <v>0</v>
      </c>
      <c r="AB180" s="3">
        <v>0</v>
      </c>
      <c r="AC180" s="3">
        <v>900</v>
      </c>
      <c r="AD180" s="6">
        <f t="shared" si="33"/>
        <v>4572.4866705176437</v>
      </c>
      <c r="AE180" s="6">
        <v>4572.4866705176437</v>
      </c>
      <c r="AF180" s="3" t="s">
        <v>310</v>
      </c>
      <c r="AG180" s="32" t="s">
        <v>314</v>
      </c>
      <c r="AH180" s="32"/>
    </row>
    <row r="181" spans="1:34" ht="24.95" customHeight="1" x14ac:dyDescent="0.25">
      <c r="A181" s="2">
        <v>177</v>
      </c>
      <c r="B181" s="31" t="s">
        <v>306</v>
      </c>
      <c r="C181" s="94" t="s">
        <v>307</v>
      </c>
      <c r="D181" s="94" t="s">
        <v>308</v>
      </c>
      <c r="E181" s="35" t="s">
        <v>342</v>
      </c>
      <c r="F181" s="3" t="s">
        <v>343</v>
      </c>
      <c r="G181" s="34">
        <v>0.1</v>
      </c>
      <c r="H181" s="34">
        <v>0.1</v>
      </c>
      <c r="I181" s="34">
        <v>0</v>
      </c>
      <c r="J181" s="6">
        <f t="shared" si="26"/>
        <v>0.1</v>
      </c>
      <c r="K181" s="3">
        <v>1</v>
      </c>
      <c r="L181" s="33">
        <v>44615</v>
      </c>
      <c r="M181" s="5">
        <v>44727</v>
      </c>
      <c r="N181" s="3">
        <v>150</v>
      </c>
      <c r="O181" s="6">
        <f t="shared" si="29"/>
        <v>112</v>
      </c>
      <c r="P181" s="3">
        <f t="shared" si="30"/>
        <v>16800</v>
      </c>
      <c r="Q181" s="97">
        <v>12.61</v>
      </c>
      <c r="R181" s="3">
        <v>97</v>
      </c>
      <c r="S181" s="6">
        <f t="shared" si="31"/>
        <v>1223.1699999999998</v>
      </c>
      <c r="T181" s="3" t="s">
        <v>295</v>
      </c>
      <c r="U181" s="3">
        <v>100</v>
      </c>
      <c r="V181" s="3">
        <f t="shared" si="32"/>
        <v>1261</v>
      </c>
      <c r="W181" s="3" t="s">
        <v>295</v>
      </c>
      <c r="X181" s="99">
        <v>11.059555418896259</v>
      </c>
      <c r="Y181" s="3">
        <v>900</v>
      </c>
      <c r="Z181" s="3">
        <v>0</v>
      </c>
      <c r="AA181" s="3">
        <v>45</v>
      </c>
      <c r="AB181" s="3">
        <v>0</v>
      </c>
      <c r="AC181" s="3">
        <v>945</v>
      </c>
      <c r="AD181" s="6">
        <f t="shared" si="33"/>
        <v>10451.279870856964</v>
      </c>
      <c r="AE181" s="6">
        <v>10451.279870856964</v>
      </c>
      <c r="AF181" s="3" t="s">
        <v>310</v>
      </c>
      <c r="AG181" s="32" t="s">
        <v>314</v>
      </c>
      <c r="AH181" s="32"/>
    </row>
    <row r="182" spans="1:34" ht="24.95" customHeight="1" x14ac:dyDescent="0.25">
      <c r="A182" s="2">
        <v>178</v>
      </c>
      <c r="B182" s="31" t="s">
        <v>306</v>
      </c>
      <c r="C182" s="94" t="s">
        <v>307</v>
      </c>
      <c r="D182" s="94" t="s">
        <v>308</v>
      </c>
      <c r="E182" s="35" t="s">
        <v>342</v>
      </c>
      <c r="F182" s="3" t="s">
        <v>344</v>
      </c>
      <c r="G182" s="34">
        <v>0.25</v>
      </c>
      <c r="H182" s="34">
        <v>0.25</v>
      </c>
      <c r="I182" s="34">
        <v>0</v>
      </c>
      <c r="J182" s="6">
        <f t="shared" si="26"/>
        <v>0.25</v>
      </c>
      <c r="K182" s="3">
        <v>1</v>
      </c>
      <c r="L182" s="33">
        <v>44612</v>
      </c>
      <c r="M182" s="5">
        <v>44727</v>
      </c>
      <c r="N182" s="3">
        <v>150</v>
      </c>
      <c r="O182" s="6">
        <f t="shared" si="29"/>
        <v>115</v>
      </c>
      <c r="P182" s="3">
        <f t="shared" si="30"/>
        <v>17250</v>
      </c>
      <c r="Q182" s="97">
        <v>13.76</v>
      </c>
      <c r="R182" s="3">
        <v>94</v>
      </c>
      <c r="S182" s="6">
        <f t="shared" si="31"/>
        <v>1293.44</v>
      </c>
      <c r="T182" s="3" t="s">
        <v>295</v>
      </c>
      <c r="U182" s="3">
        <v>100</v>
      </c>
      <c r="V182" s="3">
        <f t="shared" si="32"/>
        <v>1376</v>
      </c>
      <c r="W182" s="3" t="s">
        <v>295</v>
      </c>
      <c r="X182" s="99">
        <v>12.192554654108255</v>
      </c>
      <c r="Y182" s="3">
        <v>900</v>
      </c>
      <c r="Z182" s="3">
        <v>0</v>
      </c>
      <c r="AA182" s="3">
        <v>0</v>
      </c>
      <c r="AB182" s="3">
        <v>0</v>
      </c>
      <c r="AC182" s="3">
        <v>900</v>
      </c>
      <c r="AD182" s="6">
        <f t="shared" si="33"/>
        <v>10973.299188697429</v>
      </c>
      <c r="AE182" s="6">
        <v>10973.299188697429</v>
      </c>
      <c r="AF182" s="3" t="s">
        <v>310</v>
      </c>
      <c r="AG182" s="32" t="s">
        <v>314</v>
      </c>
      <c r="AH182" s="32"/>
    </row>
    <row r="183" spans="1:34" ht="24.95" customHeight="1" x14ac:dyDescent="0.25">
      <c r="A183" s="2">
        <v>179</v>
      </c>
      <c r="B183" s="31" t="s">
        <v>306</v>
      </c>
      <c r="C183" s="94" t="s">
        <v>307</v>
      </c>
      <c r="D183" s="94" t="s">
        <v>308</v>
      </c>
      <c r="E183" s="35" t="s">
        <v>28</v>
      </c>
      <c r="F183" s="3">
        <v>0</v>
      </c>
      <c r="G183" s="34">
        <v>0.61</v>
      </c>
      <c r="H183" s="34">
        <v>0.61</v>
      </c>
      <c r="I183" s="34">
        <v>0.61</v>
      </c>
      <c r="J183" s="6">
        <f t="shared" si="26"/>
        <v>0</v>
      </c>
      <c r="K183" s="3">
        <v>0</v>
      </c>
      <c r="L183" s="96">
        <v>44611</v>
      </c>
      <c r="M183" s="3">
        <v>0</v>
      </c>
      <c r="N183" s="3">
        <v>0</v>
      </c>
      <c r="O183" s="6">
        <v>0</v>
      </c>
      <c r="P183" s="3">
        <f t="shared" si="30"/>
        <v>0</v>
      </c>
      <c r="Q183" s="97">
        <v>0</v>
      </c>
      <c r="R183" s="3">
        <v>0</v>
      </c>
      <c r="S183" s="6">
        <f t="shared" si="31"/>
        <v>0</v>
      </c>
      <c r="T183" s="3">
        <v>0</v>
      </c>
      <c r="U183" s="3">
        <v>0</v>
      </c>
      <c r="V183" s="3">
        <f t="shared" si="32"/>
        <v>0</v>
      </c>
      <c r="W183" s="3">
        <v>0</v>
      </c>
      <c r="X183" s="97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6">
        <f t="shared" si="33"/>
        <v>0</v>
      </c>
      <c r="AE183" s="3">
        <v>0</v>
      </c>
      <c r="AF183" s="3" t="s">
        <v>310</v>
      </c>
      <c r="AG183" s="32" t="s">
        <v>314</v>
      </c>
      <c r="AH183" s="32"/>
    </row>
  </sheetData>
  <autoFilter ref="A4:AH183" xr:uid="{40C136BF-2A2E-4443-9997-A55DF60F3A8A}">
    <sortState xmlns:xlrd2="http://schemas.microsoft.com/office/spreadsheetml/2017/richdata2" ref="A5:AH183">
      <sortCondition ref="AG4:AG183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OP OKRA AJ313</vt:lpstr>
      <vt:lpstr>HY. TOMATO TO-08</vt:lpstr>
      <vt:lpstr>HY. TOMATO TR-05</vt:lpstr>
      <vt:lpstr>TD-01 AK167XAK168</vt:lpstr>
      <vt:lpstr>All crop mother file</vt:lpstr>
      <vt:lpstr>'OP OKRA AJ313'!Print_Titles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2023-01-07T11:26:39Z</dcterms:modified>
</cp:coreProperties>
</file>