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9425" windowHeight="10305" activeTab="8"/>
  </bookViews>
  <sheets>
    <sheet name="Sales" sheetId="1" r:id="rId1"/>
    <sheet name="Collection" sheetId="2" r:id="rId2"/>
    <sheet name="OFD" sheetId="3" r:id="rId3"/>
    <sheet name="SR" sheetId="4" r:id="rId4"/>
    <sheet name="5to 1" sheetId="5" r:id="rId5"/>
    <sheet name="7B" sheetId="7" r:id="rId6"/>
    <sheet name="7A" sheetId="8" r:id="rId7"/>
    <sheet name="Reporting" sheetId="9" r:id="rId8"/>
    <sheet name="MDO Meeting" sheetId="13" r:id="rId9"/>
    <sheet name="New Retialer Additon" sheetId="12" r:id="rId10"/>
    <sheet name="Goal Sheet" sheetId="14" r:id="rId11"/>
  </sheets>
  <definedNames>
    <definedName name="_xlnm._FilterDatabase" localSheetId="2" hidden="1">OFD!$A$5:$P$102</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12"/>
  <c r="U12"/>
  <c r="T12"/>
  <c r="S12"/>
  <c r="R12"/>
  <c r="Q12"/>
  <c r="P12"/>
  <c r="O12"/>
  <c r="N12"/>
  <c r="M12"/>
  <c r="L12"/>
  <c r="K12"/>
  <c r="J12"/>
  <c r="I12"/>
  <c r="H12"/>
  <c r="G12"/>
  <c r="F12"/>
  <c r="E12"/>
  <c r="D12"/>
  <c r="C12"/>
  <c r="B12"/>
  <c r="V11"/>
  <c r="V10"/>
  <c r="V9"/>
  <c r="V8"/>
  <c r="V7"/>
  <c r="V6"/>
  <c r="V5"/>
  <c r="V4"/>
  <c r="V3"/>
  <c r="Q12" i="2" l="1"/>
  <c r="S12" s="1"/>
  <c r="R12"/>
  <c r="P54" i="5"/>
  <c r="L51"/>
  <c r="M51"/>
  <c r="N51"/>
  <c r="O51"/>
  <c r="P51"/>
  <c r="Q51"/>
  <c r="R51"/>
  <c r="L52"/>
  <c r="M52"/>
  <c r="N52"/>
  <c r="O52"/>
  <c r="P52"/>
  <c r="Q52"/>
  <c r="R52"/>
  <c r="L53"/>
  <c r="M53"/>
  <c r="N53"/>
  <c r="O53"/>
  <c r="P53"/>
  <c r="Q53"/>
  <c r="R53"/>
  <c r="L50"/>
  <c r="M50"/>
  <c r="N50"/>
  <c r="O50"/>
  <c r="P50"/>
  <c r="Q50"/>
  <c r="R50"/>
  <c r="F4" i="3"/>
  <c r="E4"/>
  <c r="C13" i="1"/>
  <c r="D13"/>
  <c r="E13"/>
  <c r="F13"/>
  <c r="G13"/>
  <c r="H13"/>
  <c r="I13"/>
  <c r="B13"/>
  <c r="K5"/>
  <c r="M5" s="1"/>
  <c r="K6"/>
  <c r="M6" s="1"/>
  <c r="K7"/>
  <c r="M7" s="1"/>
  <c r="K8"/>
  <c r="M8" s="1"/>
  <c r="K9"/>
  <c r="M9" s="1"/>
  <c r="K10"/>
  <c r="M10" s="1"/>
  <c r="K11"/>
  <c r="M11" s="1"/>
  <c r="J5"/>
  <c r="L5" s="1"/>
  <c r="J6"/>
  <c r="L6" s="1"/>
  <c r="J7"/>
  <c r="L7" s="1"/>
  <c r="J8"/>
  <c r="L8" s="1"/>
  <c r="J9"/>
  <c r="L9" s="1"/>
  <c r="J10"/>
  <c r="L10" s="1"/>
  <c r="J11"/>
  <c r="L11" s="1"/>
  <c r="J12"/>
  <c r="L12" s="1"/>
  <c r="E15" i="9"/>
  <c r="E16"/>
  <c r="E17"/>
  <c r="E18"/>
  <c r="E19"/>
  <c r="E20"/>
  <c r="E21"/>
  <c r="E22"/>
  <c r="E23"/>
  <c r="E24"/>
  <c r="E25"/>
  <c r="E26"/>
  <c r="E27"/>
  <c r="E28"/>
  <c r="E29"/>
  <c r="E30"/>
  <c r="E31"/>
  <c r="E32"/>
  <c r="E33"/>
  <c r="E34"/>
  <c r="E35"/>
  <c r="E36"/>
  <c r="E37"/>
  <c r="E38"/>
  <c r="N5" i="7"/>
  <c r="O5"/>
  <c r="N6"/>
  <c r="O6"/>
  <c r="N7"/>
  <c r="O7"/>
  <c r="N8"/>
  <c r="O8"/>
  <c r="N9"/>
  <c r="O9"/>
  <c r="N10"/>
  <c r="O10"/>
  <c r="N11"/>
  <c r="O11"/>
  <c r="N12"/>
  <c r="O12"/>
  <c r="H38" i="9"/>
  <c r="H37"/>
  <c r="H36"/>
  <c r="H35"/>
  <c r="H34"/>
  <c r="H33"/>
  <c r="H32"/>
  <c r="H31"/>
  <c r="H30"/>
  <c r="H29"/>
  <c r="H28"/>
  <c r="H27"/>
  <c r="H16"/>
  <c r="H15"/>
  <c r="G43"/>
  <c r="F43"/>
  <c r="D43"/>
  <c r="C43"/>
  <c r="H42"/>
  <c r="E42"/>
  <c r="H41"/>
  <c r="E41"/>
  <c r="H40"/>
  <c r="E40"/>
  <c r="H39"/>
  <c r="E39"/>
  <c r="H26"/>
  <c r="H25"/>
  <c r="H24"/>
  <c r="H23"/>
  <c r="H22"/>
  <c r="H21"/>
  <c r="H20"/>
  <c r="H19"/>
  <c r="H18"/>
  <c r="H17"/>
  <c r="H14"/>
  <c r="E14"/>
  <c r="H13"/>
  <c r="E13"/>
  <c r="H12"/>
  <c r="E12"/>
  <c r="H11"/>
  <c r="E11"/>
  <c r="H10"/>
  <c r="E10"/>
  <c r="H9"/>
  <c r="E9"/>
  <c r="H8"/>
  <c r="E8"/>
  <c r="H7"/>
  <c r="E7"/>
  <c r="H6"/>
  <c r="E6"/>
  <c r="H5"/>
  <c r="E5"/>
  <c r="H4"/>
  <c r="E4"/>
  <c r="H3"/>
  <c r="E3"/>
  <c r="O4" i="7"/>
  <c r="N4"/>
  <c r="S49" i="5"/>
  <c r="S48"/>
  <c r="S47"/>
  <c r="S46"/>
  <c r="R45"/>
  <c r="Q45"/>
  <c r="P45"/>
  <c r="O45"/>
  <c r="N45"/>
  <c r="M45"/>
  <c r="L45"/>
  <c r="L54" s="1"/>
  <c r="S44"/>
  <c r="S43"/>
  <c r="S42"/>
  <c r="S41"/>
  <c r="R40"/>
  <c r="R54" s="1"/>
  <c r="Q40"/>
  <c r="Q54" s="1"/>
  <c r="P40"/>
  <c r="O40"/>
  <c r="O54" s="1"/>
  <c r="N40"/>
  <c r="N54" s="1"/>
  <c r="M40"/>
  <c r="M54" s="1"/>
  <c r="L40"/>
  <c r="S39"/>
  <c r="S38"/>
  <c r="S37"/>
  <c r="S36"/>
  <c r="S50" s="1"/>
  <c r="R35"/>
  <c r="Q35"/>
  <c r="P35"/>
  <c r="O35"/>
  <c r="N35"/>
  <c r="M35"/>
  <c r="L35"/>
  <c r="S34"/>
  <c r="S33"/>
  <c r="S32"/>
  <c r="S31"/>
  <c r="R30"/>
  <c r="Q30"/>
  <c r="P30"/>
  <c r="O30"/>
  <c r="N30"/>
  <c r="M30"/>
  <c r="L30"/>
  <c r="S29"/>
  <c r="S53" s="1"/>
  <c r="S28"/>
  <c r="S27"/>
  <c r="S26"/>
  <c r="R25"/>
  <c r="Q25"/>
  <c r="P25"/>
  <c r="O25"/>
  <c r="N25"/>
  <c r="M25"/>
  <c r="L25"/>
  <c r="S24"/>
  <c r="S23"/>
  <c r="S22"/>
  <c r="S21"/>
  <c r="R20"/>
  <c r="Q20"/>
  <c r="P20"/>
  <c r="O20"/>
  <c r="N20"/>
  <c r="M20"/>
  <c r="L20"/>
  <c r="S19"/>
  <c r="S18"/>
  <c r="S17"/>
  <c r="S16"/>
  <c r="R15"/>
  <c r="Q15"/>
  <c r="P15"/>
  <c r="O15"/>
  <c r="N15"/>
  <c r="M15"/>
  <c r="L15"/>
  <c r="S14"/>
  <c r="S13"/>
  <c r="S12"/>
  <c r="S11"/>
  <c r="R10"/>
  <c r="Q10"/>
  <c r="P10"/>
  <c r="O10"/>
  <c r="N10"/>
  <c r="M10"/>
  <c r="L10"/>
  <c r="M5"/>
  <c r="N5"/>
  <c r="O5"/>
  <c r="P5"/>
  <c r="Q5"/>
  <c r="R5"/>
  <c r="S7"/>
  <c r="S8"/>
  <c r="S6"/>
  <c r="C51"/>
  <c r="C52"/>
  <c r="C53"/>
  <c r="C54"/>
  <c r="C50"/>
  <c r="J49"/>
  <c r="I49"/>
  <c r="H49"/>
  <c r="G49"/>
  <c r="F49"/>
  <c r="E49"/>
  <c r="D49"/>
  <c r="J48"/>
  <c r="I48"/>
  <c r="H48"/>
  <c r="G48"/>
  <c r="F48"/>
  <c r="E48"/>
  <c r="D48"/>
  <c r="J47"/>
  <c r="I47"/>
  <c r="I51" s="1"/>
  <c r="H47"/>
  <c r="G47"/>
  <c r="F47"/>
  <c r="E47"/>
  <c r="E51" s="1"/>
  <c r="D47"/>
  <c r="J46"/>
  <c r="I46"/>
  <c r="I45" s="1"/>
  <c r="H46"/>
  <c r="G46"/>
  <c r="F46"/>
  <c r="E46"/>
  <c r="D46"/>
  <c r="J44"/>
  <c r="I44"/>
  <c r="H44"/>
  <c r="G44"/>
  <c r="F44"/>
  <c r="E44"/>
  <c r="D44"/>
  <c r="J43"/>
  <c r="I43"/>
  <c r="H43"/>
  <c r="G43"/>
  <c r="F43"/>
  <c r="E43"/>
  <c r="D43"/>
  <c r="J42"/>
  <c r="I42"/>
  <c r="H42"/>
  <c r="G42"/>
  <c r="K42" s="1"/>
  <c r="K51" s="1"/>
  <c r="F42"/>
  <c r="E42"/>
  <c r="D42"/>
  <c r="J41"/>
  <c r="I41"/>
  <c r="H41"/>
  <c r="G41"/>
  <c r="F41"/>
  <c r="E41"/>
  <c r="D41"/>
  <c r="I40"/>
  <c r="I54" s="1"/>
  <c r="J39"/>
  <c r="I39"/>
  <c r="H39"/>
  <c r="G39"/>
  <c r="F39"/>
  <c r="E39"/>
  <c r="D39"/>
  <c r="J38"/>
  <c r="I38"/>
  <c r="H38"/>
  <c r="G38"/>
  <c r="F38"/>
  <c r="E38"/>
  <c r="D38"/>
  <c r="J37"/>
  <c r="I37"/>
  <c r="H37"/>
  <c r="G37"/>
  <c r="F37"/>
  <c r="E37"/>
  <c r="D37"/>
  <c r="K37" s="1"/>
  <c r="T37" s="1"/>
  <c r="J36"/>
  <c r="I36"/>
  <c r="H36"/>
  <c r="G36"/>
  <c r="G35" s="1"/>
  <c r="F36"/>
  <c r="E36"/>
  <c r="D36"/>
  <c r="J34"/>
  <c r="I34"/>
  <c r="H34"/>
  <c r="G34"/>
  <c r="F34"/>
  <c r="E34"/>
  <c r="D34"/>
  <c r="J33"/>
  <c r="I33"/>
  <c r="H33"/>
  <c r="G33"/>
  <c r="F33"/>
  <c r="E33"/>
  <c r="D33"/>
  <c r="J32"/>
  <c r="I32"/>
  <c r="H32"/>
  <c r="G32"/>
  <c r="F32"/>
  <c r="E32"/>
  <c r="D32"/>
  <c r="J31"/>
  <c r="I31"/>
  <c r="H31"/>
  <c r="G31"/>
  <c r="F31"/>
  <c r="E31"/>
  <c r="D31"/>
  <c r="J29"/>
  <c r="I29"/>
  <c r="H29"/>
  <c r="G29"/>
  <c r="F29"/>
  <c r="E29"/>
  <c r="D29"/>
  <c r="J28"/>
  <c r="I28"/>
  <c r="H28"/>
  <c r="G28"/>
  <c r="F28"/>
  <c r="E28"/>
  <c r="D28"/>
  <c r="J27"/>
  <c r="I27"/>
  <c r="H27"/>
  <c r="G27"/>
  <c r="F27"/>
  <c r="E27"/>
  <c r="D27"/>
  <c r="J26"/>
  <c r="I26"/>
  <c r="H26"/>
  <c r="G26"/>
  <c r="F26"/>
  <c r="E26"/>
  <c r="D26"/>
  <c r="J24"/>
  <c r="I24"/>
  <c r="H24"/>
  <c r="G24"/>
  <c r="F24"/>
  <c r="E24"/>
  <c r="D24"/>
  <c r="J23"/>
  <c r="I23"/>
  <c r="H23"/>
  <c r="G23"/>
  <c r="F23"/>
  <c r="E23"/>
  <c r="D23"/>
  <c r="J22"/>
  <c r="I22"/>
  <c r="H22"/>
  <c r="G22"/>
  <c r="F22"/>
  <c r="E22"/>
  <c r="D22"/>
  <c r="J21"/>
  <c r="I21"/>
  <c r="H21"/>
  <c r="G21"/>
  <c r="F21"/>
  <c r="E21"/>
  <c r="D21"/>
  <c r="J19"/>
  <c r="I19"/>
  <c r="H19"/>
  <c r="G19"/>
  <c r="F19"/>
  <c r="E19"/>
  <c r="D19"/>
  <c r="J18"/>
  <c r="I18"/>
  <c r="H18"/>
  <c r="G18"/>
  <c r="F18"/>
  <c r="E18"/>
  <c r="D18"/>
  <c r="J17"/>
  <c r="I17"/>
  <c r="H17"/>
  <c r="G17"/>
  <c r="F17"/>
  <c r="E17"/>
  <c r="D17"/>
  <c r="J16"/>
  <c r="I16"/>
  <c r="H16"/>
  <c r="G16"/>
  <c r="F16"/>
  <c r="E16"/>
  <c r="D16"/>
  <c r="J14"/>
  <c r="I14"/>
  <c r="H14"/>
  <c r="G14"/>
  <c r="F14"/>
  <c r="E14"/>
  <c r="D14"/>
  <c r="J13"/>
  <c r="I13"/>
  <c r="H13"/>
  <c r="G13"/>
  <c r="F13"/>
  <c r="E13"/>
  <c r="D13"/>
  <c r="J12"/>
  <c r="I12"/>
  <c r="H12"/>
  <c r="G12"/>
  <c r="F12"/>
  <c r="E12"/>
  <c r="D12"/>
  <c r="J11"/>
  <c r="I11"/>
  <c r="H11"/>
  <c r="G11"/>
  <c r="F11"/>
  <c r="E11"/>
  <c r="D11"/>
  <c r="J9"/>
  <c r="I9"/>
  <c r="I53" s="1"/>
  <c r="H9"/>
  <c r="H53" s="1"/>
  <c r="G9"/>
  <c r="G53" s="1"/>
  <c r="F9"/>
  <c r="E9"/>
  <c r="E53" s="1"/>
  <c r="D9"/>
  <c r="D53" s="1"/>
  <c r="J8"/>
  <c r="J52" s="1"/>
  <c r="I8"/>
  <c r="H8"/>
  <c r="H52" s="1"/>
  <c r="G8"/>
  <c r="G52" s="1"/>
  <c r="F8"/>
  <c r="F52" s="1"/>
  <c r="E8"/>
  <c r="D8"/>
  <c r="D52" s="1"/>
  <c r="J7"/>
  <c r="J51" s="1"/>
  <c r="I7"/>
  <c r="H7"/>
  <c r="H51" s="1"/>
  <c r="G7"/>
  <c r="G51" s="1"/>
  <c r="F7"/>
  <c r="F51" s="1"/>
  <c r="E7"/>
  <c r="D7"/>
  <c r="D51" s="1"/>
  <c r="J6"/>
  <c r="J50" s="1"/>
  <c r="I6"/>
  <c r="I50" s="1"/>
  <c r="H6"/>
  <c r="H50" s="1"/>
  <c r="G6"/>
  <c r="G50" s="1"/>
  <c r="F6"/>
  <c r="F50" s="1"/>
  <c r="E6"/>
  <c r="E50" s="1"/>
  <c r="D6"/>
  <c r="D50" s="1"/>
  <c r="J1"/>
  <c r="F53" l="1"/>
  <c r="J53"/>
  <c r="E52"/>
  <c r="I52"/>
  <c r="K44"/>
  <c r="S51"/>
  <c r="T42"/>
  <c r="S52"/>
  <c r="S40"/>
  <c r="S20"/>
  <c r="H43" i="9"/>
  <c r="E43"/>
  <c r="K43" i="5"/>
  <c r="E45"/>
  <c r="K49"/>
  <c r="T49" s="1"/>
  <c r="S15"/>
  <c r="S35"/>
  <c r="H40"/>
  <c r="H54" s="1"/>
  <c r="S10"/>
  <c r="S30"/>
  <c r="H35"/>
  <c r="E40"/>
  <c r="E54" s="1"/>
  <c r="F40"/>
  <c r="F54" s="1"/>
  <c r="J40"/>
  <c r="J54" s="1"/>
  <c r="G45"/>
  <c r="S25"/>
  <c r="S45"/>
  <c r="S54" s="1"/>
  <c r="H45"/>
  <c r="F45"/>
  <c r="K47"/>
  <c r="T47" s="1"/>
  <c r="K46"/>
  <c r="T46" s="1"/>
  <c r="J45"/>
  <c r="K41"/>
  <c r="T41" s="1"/>
  <c r="G40"/>
  <c r="G54" s="1"/>
  <c r="K39"/>
  <c r="T39" s="1"/>
  <c r="K38"/>
  <c r="T38" s="1"/>
  <c r="I35"/>
  <c r="J35"/>
  <c r="E35"/>
  <c r="F35"/>
  <c r="K36"/>
  <c r="K35" s="1"/>
  <c r="K48"/>
  <c r="T48" s="1"/>
  <c r="D45"/>
  <c r="K40"/>
  <c r="K54" s="1"/>
  <c r="D40"/>
  <c r="D54" s="1"/>
  <c r="T36"/>
  <c r="D35"/>
  <c r="K13"/>
  <c r="T13" s="1"/>
  <c r="J15"/>
  <c r="I20"/>
  <c r="F20"/>
  <c r="H25"/>
  <c r="D5"/>
  <c r="E5"/>
  <c r="F5"/>
  <c r="F10"/>
  <c r="D10"/>
  <c r="G10"/>
  <c r="F15"/>
  <c r="G15"/>
  <c r="J20"/>
  <c r="G20"/>
  <c r="K24"/>
  <c r="T24" s="1"/>
  <c r="I25"/>
  <c r="F25"/>
  <c r="J25"/>
  <c r="D25"/>
  <c r="G25"/>
  <c r="D30"/>
  <c r="F30"/>
  <c r="G30"/>
  <c r="H30"/>
  <c r="J5"/>
  <c r="K9"/>
  <c r="J30"/>
  <c r="J10"/>
  <c r="H20"/>
  <c r="K14"/>
  <c r="T14" s="1"/>
  <c r="H15"/>
  <c r="K19"/>
  <c r="T19" s="1"/>
  <c r="K28"/>
  <c r="T28" s="1"/>
  <c r="K34"/>
  <c r="T34" s="1"/>
  <c r="G5"/>
  <c r="K6"/>
  <c r="K18"/>
  <c r="T18" s="1"/>
  <c r="K7"/>
  <c r="K11"/>
  <c r="K17"/>
  <c r="T17" s="1"/>
  <c r="D15"/>
  <c r="K22"/>
  <c r="T22" s="1"/>
  <c r="K32"/>
  <c r="T32" s="1"/>
  <c r="E30"/>
  <c r="I30"/>
  <c r="H5"/>
  <c r="E20"/>
  <c r="K21"/>
  <c r="D20"/>
  <c r="K23"/>
  <c r="T23" s="1"/>
  <c r="K26"/>
  <c r="I5"/>
  <c r="K8"/>
  <c r="H10"/>
  <c r="K12"/>
  <c r="T12" s="1"/>
  <c r="E10"/>
  <c r="I10"/>
  <c r="E15"/>
  <c r="K16"/>
  <c r="I15"/>
  <c r="E25"/>
  <c r="K27"/>
  <c r="T27" s="1"/>
  <c r="K29"/>
  <c r="T29" s="1"/>
  <c r="K31"/>
  <c r="K33"/>
  <c r="T33" s="1"/>
  <c r="T43" l="1"/>
  <c r="K52"/>
  <c r="T44"/>
  <c r="K53"/>
  <c r="T40"/>
  <c r="T35"/>
  <c r="K50"/>
  <c r="T50" s="1"/>
  <c r="K45"/>
  <c r="T45" s="1"/>
  <c r="N55"/>
  <c r="L55"/>
  <c r="R55"/>
  <c r="O55"/>
  <c r="P55"/>
  <c r="T31"/>
  <c r="K30"/>
  <c r="K5"/>
  <c r="T6"/>
  <c r="T11"/>
  <c r="K10"/>
  <c r="T10" s="1"/>
  <c r="T8"/>
  <c r="T52"/>
  <c r="M55"/>
  <c r="T7"/>
  <c r="T51"/>
  <c r="K20"/>
  <c r="T20" s="1"/>
  <c r="T21"/>
  <c r="T16"/>
  <c r="K15"/>
  <c r="T15" s="1"/>
  <c r="K25"/>
  <c r="T25" s="1"/>
  <c r="T26"/>
  <c r="Q55"/>
  <c r="T30" l="1"/>
  <c r="S55" l="1"/>
  <c r="T54"/>
  <c r="C33" i="4" l="1"/>
  <c r="C32"/>
  <c r="E9"/>
  <c r="C30"/>
  <c r="E7"/>
  <c r="C28"/>
  <c r="C27"/>
  <c r="C26"/>
  <c r="C25"/>
  <c r="D25"/>
  <c r="D26"/>
  <c r="D27"/>
  <c r="D28"/>
  <c r="D29"/>
  <c r="D30"/>
  <c r="D31"/>
  <c r="D32"/>
  <c r="D33"/>
  <c r="D23"/>
  <c r="C23"/>
  <c r="E15"/>
  <c r="E16"/>
  <c r="E17"/>
  <c r="E18"/>
  <c r="E19"/>
  <c r="E20"/>
  <c r="E21"/>
  <c r="E22"/>
  <c r="E14"/>
  <c r="D12"/>
  <c r="E5"/>
  <c r="E8"/>
  <c r="E10"/>
  <c r="E11"/>
  <c r="E3"/>
  <c r="N5" i="2"/>
  <c r="Q5" s="1"/>
  <c r="O5"/>
  <c r="N6"/>
  <c r="O6"/>
  <c r="R6" s="1"/>
  <c r="N7"/>
  <c r="Q7" s="1"/>
  <c r="O7"/>
  <c r="N8"/>
  <c r="O8"/>
  <c r="R8" s="1"/>
  <c r="N9"/>
  <c r="Q9" s="1"/>
  <c r="O9"/>
  <c r="N10"/>
  <c r="O10"/>
  <c r="R10" s="1"/>
  <c r="N11"/>
  <c r="Q11" s="1"/>
  <c r="O11"/>
  <c r="N12"/>
  <c r="O12"/>
  <c r="O4"/>
  <c r="R4" s="1"/>
  <c r="N4"/>
  <c r="F5"/>
  <c r="G5"/>
  <c r="F6"/>
  <c r="G6"/>
  <c r="F7"/>
  <c r="G7"/>
  <c r="H7" s="1"/>
  <c r="F8"/>
  <c r="G8"/>
  <c r="F9"/>
  <c r="G9"/>
  <c r="H9" s="1"/>
  <c r="F10"/>
  <c r="G10"/>
  <c r="F11"/>
  <c r="G11"/>
  <c r="H11" s="1"/>
  <c r="F12"/>
  <c r="G12"/>
  <c r="G4"/>
  <c r="F4"/>
  <c r="P5"/>
  <c r="M13"/>
  <c r="L13"/>
  <c r="K13"/>
  <c r="J13"/>
  <c r="E13"/>
  <c r="D13"/>
  <c r="S10" l="1"/>
  <c r="S8"/>
  <c r="P9"/>
  <c r="Q4"/>
  <c r="R11"/>
  <c r="S11" s="1"/>
  <c r="R9"/>
  <c r="S9" s="1"/>
  <c r="R7"/>
  <c r="S7" s="1"/>
  <c r="R5"/>
  <c r="S5" s="1"/>
  <c r="S6"/>
  <c r="Q10"/>
  <c r="Q8"/>
  <c r="Q6"/>
  <c r="G4" i="3"/>
  <c r="C31" i="4"/>
  <c r="E31" s="1"/>
  <c r="E32"/>
  <c r="E4"/>
  <c r="E30"/>
  <c r="E33"/>
  <c r="C29"/>
  <c r="E29" s="1"/>
  <c r="E28"/>
  <c r="E6"/>
  <c r="E27"/>
  <c r="C12"/>
  <c r="E26"/>
  <c r="E25"/>
  <c r="E23"/>
  <c r="D34"/>
  <c r="F13" i="2"/>
  <c r="H5"/>
  <c r="H4"/>
  <c r="P12"/>
  <c r="P8"/>
  <c r="P6"/>
  <c r="H12"/>
  <c r="H10"/>
  <c r="H8"/>
  <c r="H6"/>
  <c r="G13"/>
  <c r="O13"/>
  <c r="P11"/>
  <c r="P4"/>
  <c r="P7"/>
  <c r="N13"/>
  <c r="P10"/>
  <c r="I14" i="1"/>
  <c r="H14"/>
  <c r="G14"/>
  <c r="F14"/>
  <c r="E14"/>
  <c r="D14"/>
  <c r="C14"/>
  <c r="B14"/>
  <c r="K13"/>
  <c r="K14" s="1"/>
  <c r="J13"/>
  <c r="L13" s="1"/>
  <c r="K12"/>
  <c r="M12" s="1"/>
  <c r="N8"/>
  <c r="N6"/>
  <c r="K4"/>
  <c r="M4" s="1"/>
  <c r="J4"/>
  <c r="L4" s="1"/>
  <c r="E12" i="4" l="1"/>
  <c r="H13" i="2"/>
  <c r="R13"/>
  <c r="Q13"/>
  <c r="S4"/>
  <c r="N4" i="1"/>
  <c r="N12"/>
  <c r="C34" i="4"/>
  <c r="P13" i="2"/>
  <c r="N10" i="1"/>
  <c r="N7"/>
  <c r="N11"/>
  <c r="M13"/>
  <c r="N13" s="1"/>
  <c r="N5"/>
  <c r="N9"/>
  <c r="J14"/>
  <c r="S9" i="5"/>
  <c r="T53" s="1"/>
  <c r="L5"/>
  <c r="S5" s="1"/>
  <c r="T5" s="1"/>
  <c r="E34" i="4" l="1"/>
  <c r="S13" i="2"/>
  <c r="T9" i="5"/>
</calcChain>
</file>

<file path=xl/sharedStrings.xml><?xml version="1.0" encoding="utf-8"?>
<sst xmlns="http://schemas.openxmlformats.org/spreadsheetml/2006/main" count="1361" uniqueCount="381">
  <si>
    <t>April-June22</t>
  </si>
  <si>
    <t>July-Sep22</t>
  </si>
  <si>
    <t>Oct-Dec 22</t>
  </si>
  <si>
    <t>Jan-March 2022</t>
  </si>
  <si>
    <t>Total 2022</t>
  </si>
  <si>
    <t>Total 2022 in Lakh</t>
  </si>
  <si>
    <t>Row Labels</t>
  </si>
  <si>
    <t>Sum of Q1_Tgt_val</t>
  </si>
  <si>
    <t>Sum of Q1_Ach_val</t>
  </si>
  <si>
    <t>Sum of Q2_Tgt_val</t>
  </si>
  <si>
    <t>Sum of Q2_Ach_val</t>
  </si>
  <si>
    <t>Sum of Q3_Tgt_val</t>
  </si>
  <si>
    <t>Sum of Q3_Ach_val</t>
  </si>
  <si>
    <t>Sum of Q4_Tgt_val</t>
  </si>
  <si>
    <t>Sum of Q4_Ach_val</t>
  </si>
  <si>
    <t>TRG</t>
  </si>
  <si>
    <t>ACH</t>
  </si>
  <si>
    <t>%</t>
  </si>
  <si>
    <t>Grand Total</t>
  </si>
  <si>
    <t>TGT</t>
  </si>
  <si>
    <t>VC-DEWAS</t>
  </si>
  <si>
    <t>VC-DHAMNOD</t>
  </si>
  <si>
    <t>VC-HOSHANGABAD</t>
  </si>
  <si>
    <t>VC-JABALPUR</t>
  </si>
  <si>
    <t>VC-RATLAM</t>
  </si>
  <si>
    <t>VC-SAGAR</t>
  </si>
  <si>
    <t>VC-SANAWAD</t>
  </si>
  <si>
    <t>VC-SATNA</t>
  </si>
  <si>
    <t>VC-SHIVPURI</t>
  </si>
  <si>
    <t>Total April -June</t>
  </si>
  <si>
    <t>Oct- Dec 22</t>
  </si>
  <si>
    <t>Region:</t>
  </si>
  <si>
    <t>MP</t>
  </si>
  <si>
    <t>ABM/RBM: Manoj Kumar Sharda</t>
  </si>
  <si>
    <t>Territory</t>
  </si>
  <si>
    <t>Crop</t>
  </si>
  <si>
    <t>Hybrid</t>
  </si>
  <si>
    <t>Allotted</t>
  </si>
  <si>
    <t>Planted</t>
  </si>
  <si>
    <t>List Submitted (Y/N)</t>
  </si>
  <si>
    <t>Visited by ABM/RBM
(Y/N)</t>
  </si>
  <si>
    <t>Feedback</t>
  </si>
  <si>
    <t>Data Submitted (Y/N)</t>
  </si>
  <si>
    <t>Final Feedback</t>
  </si>
  <si>
    <t>Comments of RM Sir</t>
  </si>
  <si>
    <t>Ratlam</t>
  </si>
  <si>
    <t>Okra</t>
  </si>
  <si>
    <t>yes</t>
  </si>
  <si>
    <t>Yes</t>
  </si>
  <si>
    <t>The production of this hyis good branchess is more so farmer prefers it by cut leafs</t>
  </si>
  <si>
    <t>Good performance in heavy soil , In light soil bit seed apperance seen farmer like in cut leaf pattern</t>
  </si>
  <si>
    <t>700 to 1000 kg sale plan, Good performance in heavy soil while bit seed apperance seen in light soil</t>
  </si>
  <si>
    <t>Fruit picking is easy in this hybrid and fruit qwality good.</t>
  </si>
  <si>
    <t>Broad leaf , thick fruit ,high Pm</t>
  </si>
  <si>
    <t>Cowpea</t>
  </si>
  <si>
    <t>CPV-38 (CT 27/902)</t>
  </si>
  <si>
    <t>N</t>
  </si>
  <si>
    <t>wealting problem</t>
  </si>
  <si>
    <t>Early but want bold seed in pod</t>
  </si>
  <si>
    <t>CPV-49(CT 29/911)</t>
  </si>
  <si>
    <t>Need boold seed</t>
  </si>
  <si>
    <t>Chilli</t>
  </si>
  <si>
    <t>This hy good production and med lcv tolerance,farmers like this hy.but heavy maits</t>
  </si>
  <si>
    <t xml:space="preserve">Good fruit quality , mandi acceptance , farmer like , Foliar tolerance ,Mid Virus tolerance </t>
  </si>
  <si>
    <t>100-130 kg sale plan in MP</t>
  </si>
  <si>
    <t>Heavy LCV plat damage</t>
  </si>
  <si>
    <t>Low Virus tolerance</t>
  </si>
  <si>
    <t>this hybrid dose not suit our area. Heavy lcv.</t>
  </si>
  <si>
    <t>Average hybrid med lcv tolerance and more pungency.</t>
  </si>
  <si>
    <t>Mid Virus tolerance good fruit but low market of this segment</t>
  </si>
  <si>
    <t>Low tolerance in major market , some quantity sale innSagar jabalpur 10-15 kg</t>
  </si>
  <si>
    <t>Good plant  and good fruit quality med lcv tolerance farmars like this hy.</t>
  </si>
  <si>
    <t>Mid Virus tolerance Good fruit quality farmer like this</t>
  </si>
  <si>
    <t>Bittergourd</t>
  </si>
  <si>
    <t>Good fruit and med lcv</t>
  </si>
  <si>
    <t>Farmer liking yield fruit but Mid Virus tolerance</t>
  </si>
  <si>
    <t>this year sale plan 80-100 kg</t>
  </si>
  <si>
    <t>More Production and med lcv</t>
  </si>
  <si>
    <t>Very Early and bulker ,high production but Mid Virus tolerance</t>
  </si>
  <si>
    <t>Good production and med lcv</t>
  </si>
  <si>
    <t>Early High production good fruit quality ,Mid High Virus tolerance</t>
  </si>
  <si>
    <t>Good performance  this year sale plan 100 kg</t>
  </si>
  <si>
    <t>Sweet corn</t>
  </si>
  <si>
    <t xml:space="preserve">Not more than 5% germination </t>
  </si>
  <si>
    <t>Retest due to poor germination</t>
  </si>
  <si>
    <t>Retest due to  less germination , will test in large demo</t>
  </si>
  <si>
    <t>Onion</t>
  </si>
  <si>
    <t>Lohit</t>
  </si>
  <si>
    <t>No</t>
  </si>
  <si>
    <t>2 Field is ok other all nursery damage due to heavy rain.</t>
  </si>
  <si>
    <t>100-110 days duration suitable in MP , Sale plan 1000 kg</t>
  </si>
  <si>
    <t>Rohit</t>
  </si>
  <si>
    <t>90 days duration , Red bulb ,suitable for MP , Sale plan 4000 kg this year</t>
  </si>
  <si>
    <t>phule samarth</t>
  </si>
  <si>
    <t>Onion nursery damage heavy rain.</t>
  </si>
  <si>
    <t>Bhima super</t>
  </si>
  <si>
    <t>Agri found dark red</t>
  </si>
  <si>
    <t>1 Field is ok other all nursery damage due to heavy rain.</t>
  </si>
  <si>
    <t>NHRDF 883</t>
  </si>
  <si>
    <t>Dolichos</t>
  </si>
  <si>
    <t>Smv-51</t>
  </si>
  <si>
    <t>Y</t>
  </si>
  <si>
    <t>Doli chashme flowering has not arrived yet sir he is asking farmer for 10000 par row.</t>
  </si>
  <si>
    <t>Very late , no heat set but High Golden tolerance</t>
  </si>
  <si>
    <t>Dewas</t>
  </si>
  <si>
    <t>first picking, good shine fruit, visit on 13/4/22</t>
  </si>
  <si>
    <t>Good fruit quality cut leaf farmer liking fruits and plant type</t>
  </si>
  <si>
    <t>y</t>
  </si>
  <si>
    <t>Easy picking, green fruit ,visit on 13/4/22</t>
  </si>
  <si>
    <t>Easy picking good fruit quality , More PM pressure low longevity</t>
  </si>
  <si>
    <t xml:space="preserve">crop vegetative growth , no disease </t>
  </si>
  <si>
    <t>Farmer not liking due to no mandi acceptance</t>
  </si>
  <si>
    <t xml:space="preserve">Fruiting start , good plant </t>
  </si>
  <si>
    <t>Sweet Pearl</t>
  </si>
  <si>
    <t>Multi colour grain &amp; No uniformity plant.</t>
  </si>
  <si>
    <t>4038 500gm</t>
  </si>
  <si>
    <t>No germination</t>
  </si>
  <si>
    <t>4114 500gm</t>
  </si>
  <si>
    <t>Strating crop Dark green plant with uniform,Medium cob size &amp; sweetness campare check mithas</t>
  </si>
  <si>
    <t>4084 250gm</t>
  </si>
  <si>
    <t>grain No proper &amp; cob no pack tip</t>
  </si>
  <si>
    <t>4090 250gm</t>
  </si>
  <si>
    <t>Cob size medium &amp; multi size grain.</t>
  </si>
  <si>
    <t>4038 250 gm</t>
  </si>
  <si>
    <t>four plots Fruit colour green with early , other plot damege in heavy rainfall bhopal.</t>
  </si>
  <si>
    <t>Good fruit as per mandi need and Early and high yield</t>
  </si>
  <si>
    <t xml:space="preserve"> plot damege in heavy rainfall bhopal.</t>
  </si>
  <si>
    <t>Retest plot has damaged due to rainfall</t>
  </si>
  <si>
    <t>Rohit 250gm</t>
  </si>
  <si>
    <t>Good germination , Transplant 16 November</t>
  </si>
  <si>
    <t>Lohit 250gm</t>
  </si>
  <si>
    <t>Transplant 14 November</t>
  </si>
  <si>
    <t>Phule samarth 250gm</t>
  </si>
  <si>
    <t xml:space="preserve">Demage due to Heavy rainfall </t>
  </si>
  <si>
    <t>Agri found dark red 250gm</t>
  </si>
  <si>
    <t>Transplant 11 November</t>
  </si>
  <si>
    <t>Hoshangabad</t>
  </si>
  <si>
    <t xml:space="preserve">Y </t>
  </si>
  <si>
    <t>First harbest 55 -60 days , plant height 4 ft , cut leaf plant , fruit is dg ,Farmer liking plant type but medium production Syn 597</t>
  </si>
  <si>
    <t>Early ,mid production , farmer liking due to cut leaf , mid production as check</t>
  </si>
  <si>
    <t>First harvesting 55-60 days , 4.5 ft height , less cut leaf, high branches, high yield against syn 597 , starting 4 picking hard , farmer liking this hybrid</t>
  </si>
  <si>
    <t>Farmer liking this due to fruit quality and yield initial 4 hr are hard , high branches ,late</t>
  </si>
  <si>
    <t>n</t>
  </si>
  <si>
    <t>Good Germination plan hight 6.5 ft and -14 -16leaf ,bhutta patala,Danthal Chhota ,16 line,44 dane, mithash mediam,Wet-350-450gm.</t>
  </si>
  <si>
    <t xml:space="preserve">Good Germination, Light  green fourt lanth 14-15 cm, plant high first harwest 50-55 day </t>
  </si>
  <si>
    <t>High wilt tolerance high fruiting early farmer liking</t>
  </si>
  <si>
    <t xml:space="preserve">Good Germination, Light  green fourt lanth 14-16 cm, plant high first harwest 50-55 day </t>
  </si>
  <si>
    <t xml:space="preserve">Umbrella canopy early light green fruit short canopy </t>
  </si>
  <si>
    <t xml:space="preserve">Less Germination, and vegiteted stage dark green fourt lanth 9-10cm, plant high first harwest 50-55 day </t>
  </si>
  <si>
    <t>Good fruit color and length 11 cm high pungent farmer liking</t>
  </si>
  <si>
    <t>ROHIT</t>
  </si>
  <si>
    <t>Plot damage due to Heavy rain</t>
  </si>
  <si>
    <t>LOHIT</t>
  </si>
  <si>
    <t xml:space="preserve">Tomato </t>
  </si>
  <si>
    <t>Good Germination ,Nur stage</t>
  </si>
  <si>
    <t>Vegetative stage</t>
  </si>
  <si>
    <t>Good Germination ,Nur St</t>
  </si>
  <si>
    <t>Retesting large demo 3 kg</t>
  </si>
  <si>
    <t>Jabalpur</t>
  </si>
  <si>
    <t>Good plant canopey this time 8-9 harvest fruit lenth 7-9cm  DG color &amp; good  tughness &amp;high pungency, has more seed content</t>
  </si>
  <si>
    <t xml:space="preserve">Farmer liking performance of this hybrid </t>
  </si>
  <si>
    <t>Good plant canopey &amp; 8-9 harvest fruit lenth 9-10cm DG but fruit check against low set &amp;farmer feed back size check against sum over</t>
  </si>
  <si>
    <t>Plant stature VERY GOOD &amp; fruit light green&amp; lenth 10-12cm  very good but market nort accepted my territory</t>
  </si>
  <si>
    <t>Very good performance but not mandi acceptance</t>
  </si>
  <si>
    <t>CPV-142</t>
  </si>
  <si>
    <t>Plant non staking,fruit light green shiny medium 25-30cm long pods&amp;first pickig48-52day,semi determinate growth.early end crop. CHECK Namdari,Ketaki,</t>
  </si>
  <si>
    <t xml:space="preserve">Farmer liking in non stalking early high yield </t>
  </si>
  <si>
    <t>CPV-72</t>
  </si>
  <si>
    <t>Plant staking type&amp; fruit light green 45-50cm , First picking 45-50day,&amp; fruit are 2-3 pods/cluster &amp; check ahainst 15day early &amp; CHECK YB-7,620 major variety</t>
  </si>
  <si>
    <t>Farmer liking earliness and yield light green color</t>
  </si>
  <si>
    <t>CPV-41</t>
  </si>
  <si>
    <t>Plant non staking &amp; green  fruit 20-25cm , First picking 50-55day,&amp; fruit are 1-2&amp;2-3 pods/cluster &amp; side se black line maxi-fruit&amp; check ahainst very weeck</t>
  </si>
  <si>
    <t>Farmer not liking</t>
  </si>
  <si>
    <t>ONION</t>
  </si>
  <si>
    <t>LOHIT(250GM)</t>
  </si>
  <si>
    <t>Nursery stage</t>
  </si>
  <si>
    <t>ROHIT(250GM)</t>
  </si>
  <si>
    <t>sagar</t>
  </si>
  <si>
    <t>chilli</t>
  </si>
  <si>
    <t>no</t>
  </si>
  <si>
    <t>highy virus tolrent lightgreen fruit next year plan 5kg</t>
  </si>
  <si>
    <t>Farmer liking next year sales plan 5 kg</t>
  </si>
  <si>
    <t>good virus tolrent fruit dark green and wighted fruit next year plan 8kg</t>
  </si>
  <si>
    <t>Good performance next year sale plan 8 kg</t>
  </si>
  <si>
    <t>good germinetion but nursery dameged heavy rain fall /only 3pkt recently nursery stage</t>
  </si>
  <si>
    <t>lohit</t>
  </si>
  <si>
    <t>good germinetion but nursery dameged heavy rain fall /only 2pkt recently nursery stage</t>
  </si>
  <si>
    <t>Sanawad</t>
  </si>
  <si>
    <t>Farmer liking plant rtpe and fruit quality,cut leaf,DG, fruit,mandi accept,Totel yield data one farmer till date 283 kg.Agest check approx 233 kg</t>
  </si>
  <si>
    <t>Farmer liking next year sale plan</t>
  </si>
  <si>
    <t>Farmer liking plant rtoe &amp; fruit quqlity very good ,DG fruit mandi accept  &amp; , Totel yield onre farmer till date 388 kg agenst check 359 kg.</t>
  </si>
  <si>
    <t>Farmer liking</t>
  </si>
  <si>
    <t>No garminesan</t>
  </si>
  <si>
    <t>NO garminesan</t>
  </si>
  <si>
    <t>Farmer liking plant grouth &amp; Earli fruiting and DG fruit colour,Good vine vogor ,fruit quality very good agest check, fruit setting is good,spines sharp,mandi accept,Totel yield data one farmer till date 104.5 kg.Agest check  73.5 kg Totel piking till date - 6, Farmer end the crop.</t>
  </si>
  <si>
    <t xml:space="preserve">This year sale plan but need some more tolerance </t>
  </si>
  <si>
    <t>Earli fruiting and DG fruit colour,vine vogor low agest check, fruit setting is good,spines sharp,mandi accept,fruit quality very good Totel yield data one farmer till date 90 kg check 46.5 kg ,totel piking till date 4</t>
  </si>
  <si>
    <t>Early high yield potential all good but Need some more tolerance</t>
  </si>
  <si>
    <t xml:space="preserve"> plant grouth good &amp;  DG fruit colour,Good vine vogor ,fruit quality very good , fruit setting &amp; uniformity is good,spines sharp,mandi accept,Totel yield data one farmer till date 145 kg.Agest check  73.5 kg Totel piking till date - 6, Farmer end the crop</t>
  </si>
  <si>
    <t>Early good fruit quality this year sale plan</t>
  </si>
  <si>
    <t>Plant height good branchs is good.having tremendous fruit setting, excellent tolerance for virus, this variety having very good performance,check variety is lesser in fruit setting,weight,yield and tolerancein all parameters than 285.</t>
  </si>
  <si>
    <t>Good performance in low virus area sale plan in green segment</t>
  </si>
  <si>
    <t>Plant height good branchs is good.having tremendous fruit setting, Dg fruit,transpot Q. very best mandi accept but not virus tolerance</t>
  </si>
  <si>
    <t>Mid Virus tolerance not fit in my area due to Low Virus tolerancea as check</t>
  </si>
  <si>
    <t>Satna</t>
  </si>
  <si>
    <t>Sweet Pearl 250gm</t>
  </si>
  <si>
    <t>Plant hight 3.5-4 fit &amp; 2 cob set per plant  cob tip not pack fulli &amp; Shweetnes low cob size as comparison small &amp; check cob is good.</t>
  </si>
  <si>
    <t>4038 250gm</t>
  </si>
  <si>
    <t xml:space="preserve">Germination problem </t>
  </si>
  <si>
    <t xml:space="preserve">This Hybrid a Heavy virus pressure and not survive  high  temperature </t>
  </si>
  <si>
    <t xml:space="preserve">This Hybrid a Heavy virus pressure and not survive high  temperature </t>
  </si>
  <si>
    <t>Pumpking</t>
  </si>
  <si>
    <t>P -6 Gold</t>
  </si>
  <si>
    <t>plant vigar is very good &amp;Virus tolerant good but fruit 3tipe of shape</t>
  </si>
  <si>
    <t>Good Virus tolerance , 100-150 kg sale plan</t>
  </si>
  <si>
    <t xml:space="preserve">Onion Nursury  tp  20 days after  small buds stage &amp; good groth </t>
  </si>
  <si>
    <t xml:space="preserve">Onion Nursury  tp  20 days after  small buds stage  &amp;good groth </t>
  </si>
  <si>
    <t>Shivpuri</t>
  </si>
  <si>
    <t>Dg fruit  easy picking - plot is in 2nd harvesting stage , good yield</t>
  </si>
  <si>
    <t>Farmer liking cut leaf</t>
  </si>
  <si>
    <t>Dg fruit  good yield</t>
  </si>
  <si>
    <t>Good fruit and yield</t>
  </si>
  <si>
    <t>Good Germination,Plant Canopy Long &amp; many Branches,Good viras tolrancy &amp; High production ,Light Green Fruits</t>
  </si>
  <si>
    <t>Good fruit early high yield mandi acceptance of fruit sale plan this year</t>
  </si>
  <si>
    <t>Good Germination,Short Plant Canopy,Good viras tolrancy &amp; High production ,Dark Green Fruits,G4 sigmant</t>
  </si>
  <si>
    <t>Good Germination,Medium Plant Canopy,Medium viras tolrancy &amp; average production ,Dark Green, Fruits length  14-16 Cms.</t>
  </si>
  <si>
    <t>Good color and pungency  mid Virus tolerance</t>
  </si>
  <si>
    <t>Tomato</t>
  </si>
  <si>
    <t>Good Germination,Late Segment Veraity, Medium bilight Presar</t>
  </si>
  <si>
    <t xml:space="preserve">Late , bit more cracking small fruit size </t>
  </si>
  <si>
    <t>Good Germination,Early Segment Veraity, Medium bilight Presar</t>
  </si>
  <si>
    <t>Early good fruit quality and firmness farmer liking more this hybrid</t>
  </si>
  <si>
    <t xml:space="preserve">Dhamnod </t>
  </si>
  <si>
    <t>DG glossy fruit , cut leaf plant , medium height ,good side branches, mid easy picking</t>
  </si>
  <si>
    <t>DG fruit cut leaf average farmer liking ,sudha is first liking</t>
  </si>
  <si>
    <t>DG fruit , medium plant height fruit quality good</t>
  </si>
  <si>
    <t>Dg fruit good fruit quality average farmer liking , sudha is first liking</t>
  </si>
  <si>
    <t>Good fruit color and initial yield,But early show virus</t>
  </si>
  <si>
    <t>Need some more Virus tolerance Fruit quality and yield is good</t>
  </si>
  <si>
    <t>Excellent fruit color , average fruit weight is more as Saahi and 215 .Good plot for promortion activities</t>
  </si>
  <si>
    <t>Farmer liking earliness fruit color and yield we can place it against US 1315 , Calix 215 and NS 4501</t>
  </si>
  <si>
    <t>Mini plant and show virus</t>
  </si>
  <si>
    <t xml:space="preserve">Medium Virus tolerance , Try in low Virus area and Aadiwasi belt </t>
  </si>
  <si>
    <t>show virus</t>
  </si>
  <si>
    <t xml:space="preserve">Medium Virus tolerance , Not fit in this market </t>
  </si>
  <si>
    <t>Q wise</t>
  </si>
  <si>
    <t>Q1</t>
  </si>
  <si>
    <t>Q2</t>
  </si>
  <si>
    <t>Q3</t>
  </si>
  <si>
    <t xml:space="preserve"> July-Sep</t>
  </si>
  <si>
    <t>Total Jan-June H1</t>
  </si>
  <si>
    <t>Total July-Dec 2022 H2</t>
  </si>
  <si>
    <t>VC-Dewas</t>
  </si>
  <si>
    <t>VC-Dhamnod</t>
  </si>
  <si>
    <t>VC-Hoshangabad</t>
  </si>
  <si>
    <t>VC-Jabalpur</t>
  </si>
  <si>
    <t>VC-Ratlam</t>
  </si>
  <si>
    <t>VC-Sagar</t>
  </si>
  <si>
    <t>VC-Sanawad</t>
  </si>
  <si>
    <t>VC-Satna</t>
  </si>
  <si>
    <t>VC-Shivpuri</t>
  </si>
  <si>
    <t>Sales Returns H1</t>
  </si>
  <si>
    <t>Placement</t>
  </si>
  <si>
    <t>Returns</t>
  </si>
  <si>
    <t>Total</t>
  </si>
  <si>
    <t>Sales Returns H2</t>
  </si>
  <si>
    <t>Total Sales Returns H1 &amp; H2</t>
  </si>
  <si>
    <t>G Total</t>
  </si>
  <si>
    <t>PDA</t>
  </si>
  <si>
    <t>Other act</t>
  </si>
  <si>
    <t>Activity Plan</t>
  </si>
  <si>
    <t>Actual Activity done</t>
  </si>
  <si>
    <t>No of Mdo</t>
  </si>
  <si>
    <t>Sum of Presowing meeting</t>
  </si>
  <si>
    <t>Sum of FD</t>
  </si>
  <si>
    <t>Sum of Testimonial</t>
  </si>
  <si>
    <t>Sum of Fruit display no retailer</t>
  </si>
  <si>
    <t>Sum of Mandi Meeting</t>
  </si>
  <si>
    <t>Sum of OFD/Plot Visit &amp; Observation</t>
  </si>
  <si>
    <t>Sum of Nursery/Tred Visist</t>
  </si>
  <si>
    <t>Sum of Activity Total</t>
  </si>
  <si>
    <t>Activity achivment %</t>
  </si>
  <si>
    <t>Akola</t>
  </si>
  <si>
    <t>Q4</t>
  </si>
  <si>
    <t>Dhamnod</t>
  </si>
  <si>
    <t>Sagar</t>
  </si>
  <si>
    <t>Retailer Crop Tour</t>
  </si>
  <si>
    <t>H1</t>
  </si>
  <si>
    <t>H2</t>
  </si>
  <si>
    <t>Territiry</t>
  </si>
  <si>
    <t>Product 1</t>
  </si>
  <si>
    <t>Activity</t>
  </si>
  <si>
    <t>Product 2</t>
  </si>
  <si>
    <t>Product 3</t>
  </si>
  <si>
    <t>Nutan</t>
  </si>
  <si>
    <t>Saahi</t>
  </si>
  <si>
    <t>Mega Crop Show</t>
  </si>
  <si>
    <t>Q</t>
  </si>
  <si>
    <t>Need to send no fo ATP</t>
  </si>
  <si>
    <t>ATP Received on time</t>
  </si>
  <si>
    <t>Need to submit no of TE bills</t>
  </si>
  <si>
    <t>Submit 5th each month</t>
  </si>
  <si>
    <t>Meeting</t>
  </si>
  <si>
    <t>FY 2022-23</t>
  </si>
  <si>
    <t>Meeting date</t>
  </si>
  <si>
    <t>Mode onine/physical</t>
  </si>
  <si>
    <t>Meeting with PD team</t>
  </si>
  <si>
    <t>Remark</t>
  </si>
  <si>
    <t>Jan</t>
  </si>
  <si>
    <t>Feb</t>
  </si>
  <si>
    <t>March</t>
  </si>
  <si>
    <t>June</t>
  </si>
  <si>
    <t>July</t>
  </si>
  <si>
    <t>October</t>
  </si>
  <si>
    <t>November</t>
  </si>
  <si>
    <t>December</t>
  </si>
  <si>
    <t>21-22 dec</t>
  </si>
  <si>
    <t>VBH-11</t>
  </si>
  <si>
    <t>Manas</t>
  </si>
  <si>
    <t>Good performance if Asale plan of 50 kg</t>
  </si>
  <si>
    <t>Sum of Nursery/JC</t>
  </si>
  <si>
    <t>P6 Gold</t>
  </si>
  <si>
    <t>Amber</t>
  </si>
  <si>
    <t>Kirti</t>
  </si>
  <si>
    <t>Sudha</t>
  </si>
  <si>
    <t>Uma</t>
  </si>
  <si>
    <t>Vishnu</t>
  </si>
  <si>
    <t>Good fruit qwality,unifarm fruit sabe ,dark Red colour</t>
  </si>
  <si>
    <t xml:space="preserve">Farmer very happy nest year big plan </t>
  </si>
  <si>
    <t>Medium fruit sabe ,dark pink fruit sabe high yield</t>
  </si>
  <si>
    <t>Plule samarth</t>
  </si>
  <si>
    <t>growing stage</t>
  </si>
  <si>
    <t>good groth and good stemp</t>
  </si>
  <si>
    <t>Agri found dark Red</t>
  </si>
  <si>
    <t>Al883</t>
  </si>
  <si>
    <t>P 6 gold</t>
  </si>
  <si>
    <t>New Retialer additon 1</t>
  </si>
  <si>
    <t>business in lakh</t>
  </si>
  <si>
    <t>New Retialer additon 2</t>
  </si>
  <si>
    <t>New Retialer additon 3</t>
  </si>
  <si>
    <t>New Retialer additon 4</t>
  </si>
  <si>
    <t>New Retialer additon 5</t>
  </si>
  <si>
    <t>New Retialer additon 6</t>
  </si>
  <si>
    <t>New Retialer additon 7</t>
  </si>
  <si>
    <t>New Retialer additon 8</t>
  </si>
  <si>
    <t>New Retialer additon 9</t>
  </si>
  <si>
    <t>New Retialer additon 10</t>
  </si>
  <si>
    <t>Total business achive from new retialer</t>
  </si>
  <si>
    <t>No Of MDO</t>
  </si>
  <si>
    <t>April</t>
  </si>
  <si>
    <t>May</t>
  </si>
  <si>
    <t>August</t>
  </si>
  <si>
    <t>Sep</t>
  </si>
  <si>
    <t>2 Demage due rains and 6 Nur stage</t>
  </si>
  <si>
    <t xml:space="preserve"> Jan- March collection</t>
  </si>
  <si>
    <t xml:space="preserve">Total Year KRA 2022 </t>
  </si>
  <si>
    <t>Team</t>
  </si>
  <si>
    <t>Mega Field Show</t>
  </si>
  <si>
    <t>4//6/22</t>
  </si>
  <si>
    <t>Physical</t>
  </si>
  <si>
    <t>NO</t>
  </si>
  <si>
    <t xml:space="preserve">MDA Detales ,OFD Seeds Trayal Farmar Selaction ,  Tomato Seales </t>
  </si>
  <si>
    <t>20/7/22</t>
  </si>
  <si>
    <t xml:space="preserve">MDA Detales ,OFD Seed Demostretion  ,  Tomato &amp; Chilly Seales </t>
  </si>
  <si>
    <t xml:space="preserve">3 &amp; 4 </t>
  </si>
  <si>
    <t>YES</t>
  </si>
  <si>
    <t xml:space="preserve">OFD, RST, &amp; ST Tomato Narsury Transpilanting Mathad By PD Teem </t>
  </si>
  <si>
    <t>19/9/22</t>
  </si>
  <si>
    <t xml:space="preserve">OFD, Chilly &amp; Tomato Pilots Visit and Production Data Collect </t>
  </si>
  <si>
    <t>MDA Detales ,OFD Seeds Trayal Farmar Selaction ,  Tomato Seales  data Our Market</t>
  </si>
  <si>
    <t>9 &amp; 14 / 11/22</t>
  </si>
  <si>
    <t>Field Day, &amp; Crop Show In Chilly 285</t>
  </si>
  <si>
    <t>Shivpuri Goal on Tomato -VNR Vaani &amp; Chilli VNR Nutan and Rambha</t>
  </si>
  <si>
    <t xml:space="preserve">Goal </t>
  </si>
  <si>
    <t>VNR VAANI TOMATO</t>
  </si>
  <si>
    <t>VNR NUTAN</t>
  </si>
  <si>
    <t>VNR RAMBHA</t>
  </si>
  <si>
    <t xml:space="preserve">Goal to sale </t>
  </si>
  <si>
    <t>Actual net sale against goal</t>
  </si>
  <si>
    <t>VNR KUHU</t>
  </si>
  <si>
    <t>MANAS</t>
  </si>
</sst>
</file>

<file path=xl/styles.xml><?xml version="1.0" encoding="utf-8"?>
<styleSheet xmlns="http://schemas.openxmlformats.org/spreadsheetml/2006/main">
  <fonts count="15">
    <font>
      <sz val="11"/>
      <color theme="1"/>
      <name val="Calibri"/>
      <family val="2"/>
      <scheme val="minor"/>
    </font>
    <font>
      <b/>
      <sz val="11"/>
      <color theme="1"/>
      <name val="Calibri"/>
      <family val="2"/>
      <scheme val="minor"/>
    </font>
    <font>
      <b/>
      <sz val="11"/>
      <color rgb="FF000000"/>
      <name val="Calibri"/>
      <family val="2"/>
      <scheme val="minor"/>
    </font>
    <font>
      <sz val="11"/>
      <color theme="1"/>
      <name val="Calibri"/>
      <family val="2"/>
      <scheme val="minor"/>
    </font>
    <font>
      <b/>
      <sz val="11"/>
      <color rgb="FF00B050"/>
      <name val="Calibri"/>
      <family val="2"/>
      <scheme val="minor"/>
    </font>
    <font>
      <i/>
      <sz val="11"/>
      <color theme="1"/>
      <name val="Calibri"/>
      <family val="2"/>
      <scheme val="minor"/>
    </font>
    <font>
      <sz val="11"/>
      <color theme="1"/>
      <name val="Calibri"/>
      <family val="2"/>
      <charset val="1"/>
      <scheme val="minor"/>
    </font>
    <font>
      <sz val="11"/>
      <name val="Calibri"/>
      <family val="2"/>
      <scheme val="minor"/>
    </font>
    <font>
      <sz val="11"/>
      <color theme="1"/>
      <name val="Calibri"/>
      <charset val="134"/>
      <scheme val="minor"/>
    </font>
    <font>
      <b/>
      <sz val="11"/>
      <color theme="0"/>
      <name val="Calibri"/>
      <family val="2"/>
      <scheme val="minor"/>
    </font>
    <font>
      <sz val="8"/>
      <color theme="1"/>
      <name val="Calibri"/>
      <family val="2"/>
      <scheme val="minor"/>
    </font>
    <font>
      <b/>
      <sz val="11"/>
      <color theme="1"/>
      <name val="Times New Roman"/>
      <family val="1"/>
    </font>
    <font>
      <b/>
      <i/>
      <sz val="11"/>
      <color theme="1"/>
      <name val="Calibri"/>
      <family val="2"/>
      <scheme val="minor"/>
    </font>
    <font>
      <b/>
      <sz val="12"/>
      <color theme="1"/>
      <name val="Calibri"/>
      <family val="2"/>
      <scheme val="minor"/>
    </font>
    <font>
      <sz val="10"/>
      <color rgb="FF000000"/>
      <name val="Calibri"/>
      <family val="2"/>
    </font>
  </fonts>
  <fills count="14">
    <fill>
      <patternFill patternType="none"/>
    </fill>
    <fill>
      <patternFill patternType="gray125"/>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5E0B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bgColor theme="4"/>
      </patternFill>
    </fill>
    <fill>
      <patternFill patternType="solid">
        <fgColor theme="3" tint="0.79998168889431442"/>
        <bgColor indexed="64"/>
      </patternFill>
    </fill>
    <fill>
      <patternFill patternType="solid">
        <fgColor theme="8" tint="0.79998168889431442"/>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3" fillId="0" borderId="0"/>
    <xf numFmtId="0" fontId="6" fillId="0" borderId="0"/>
    <xf numFmtId="0" fontId="3" fillId="0" borderId="0"/>
    <xf numFmtId="0" fontId="8" fillId="0" borderId="0"/>
    <xf numFmtId="0" fontId="3" fillId="0" borderId="0"/>
    <xf numFmtId="0" fontId="3" fillId="0" borderId="0"/>
    <xf numFmtId="0" fontId="3" fillId="0" borderId="0"/>
    <xf numFmtId="9" fontId="3" fillId="0" borderId="0" applyFont="0" applyFill="0" applyBorder="0" applyAlignment="0" applyProtection="0"/>
  </cellStyleXfs>
  <cellXfs count="175">
    <xf numFmtId="0" fontId="0" fillId="0" borderId="0" xfId="0"/>
    <xf numFmtId="0" fontId="0" fillId="0" borderId="6" xfId="0" applyBorder="1"/>
    <xf numFmtId="0" fontId="1" fillId="2" borderId="7" xfId="0" applyFont="1" applyFill="1" applyBorder="1" applyAlignment="1">
      <alignment horizontal="center" vertical="center" wrapText="1"/>
    </xf>
    <xf numFmtId="0" fontId="0" fillId="0" borderId="7" xfId="0" applyBorder="1"/>
    <xf numFmtId="0" fontId="1" fillId="4" borderId="7" xfId="0" applyFont="1" applyFill="1" applyBorder="1"/>
    <xf numFmtId="0" fontId="1" fillId="4" borderId="10" xfId="0" applyFont="1" applyFill="1" applyBorder="1"/>
    <xf numFmtId="2" fontId="1" fillId="4" borderId="11" xfId="0" applyNumberFormat="1" applyFont="1" applyFill="1" applyBorder="1"/>
    <xf numFmtId="0" fontId="1" fillId="0" borderId="6" xfId="0" applyFont="1" applyBorder="1"/>
    <xf numFmtId="0" fontId="1" fillId="4" borderId="8" xfId="0" applyFont="1" applyFill="1" applyBorder="1" applyAlignment="1">
      <alignment horizontal="center"/>
    </xf>
    <xf numFmtId="0" fontId="0" fillId="4" borderId="6" xfId="0" applyFill="1" applyBorder="1"/>
    <xf numFmtId="2" fontId="0" fillId="0" borderId="8" xfId="0" applyNumberFormat="1" applyBorder="1"/>
    <xf numFmtId="0" fontId="0" fillId="4" borderId="9" xfId="0" applyFill="1" applyBorder="1"/>
    <xf numFmtId="2" fontId="0" fillId="0" borderId="7" xfId="0" applyNumberFormat="1" applyBorder="1"/>
    <xf numFmtId="2" fontId="1" fillId="4" borderId="10" xfId="0" applyNumberFormat="1" applyFont="1" applyFill="1" applyBorder="1"/>
    <xf numFmtId="0" fontId="2" fillId="4" borderId="7" xfId="0" applyFont="1" applyFill="1" applyBorder="1" applyAlignment="1">
      <alignment horizontal="center" vertical="center"/>
    </xf>
    <xf numFmtId="0" fontId="1" fillId="0" borderId="0" xfId="1" applyFont="1" applyAlignment="1">
      <alignment horizontal="left"/>
    </xf>
    <xf numFmtId="0" fontId="4" fillId="0" borderId="0" xfId="1" applyFont="1" applyAlignment="1">
      <alignment horizontal="left"/>
    </xf>
    <xf numFmtId="0" fontId="1" fillId="0" borderId="0" xfId="0" applyFont="1" applyAlignment="1">
      <alignment horizontal="left"/>
    </xf>
    <xf numFmtId="0" fontId="1" fillId="0" borderId="7" xfId="1" applyFont="1" applyBorder="1" applyAlignment="1">
      <alignment horizontal="left"/>
    </xf>
    <xf numFmtId="0" fontId="1" fillId="0" borderId="13" xfId="1" applyFont="1" applyBorder="1" applyAlignment="1">
      <alignment horizontal="left"/>
    </xf>
    <xf numFmtId="0" fontId="1" fillId="0" borderId="14" xfId="1" applyFont="1" applyBorder="1" applyAlignment="1">
      <alignment horizontal="left"/>
    </xf>
    <xf numFmtId="0" fontId="1" fillId="0" borderId="15" xfId="1" applyFont="1" applyBorder="1" applyAlignment="1">
      <alignment horizontal="left"/>
    </xf>
    <xf numFmtId="0" fontId="1" fillId="0" borderId="2" xfId="1" applyFont="1" applyBorder="1" applyAlignment="1">
      <alignment horizontal="left" vertical="center"/>
    </xf>
    <xf numFmtId="0" fontId="1" fillId="0" borderId="2" xfId="1" applyFont="1" applyBorder="1" applyAlignment="1">
      <alignment horizontal="left" vertical="center" wrapText="1"/>
    </xf>
    <xf numFmtId="0" fontId="5" fillId="0" borderId="7" xfId="1" applyFont="1" applyBorder="1" applyAlignment="1">
      <alignment horizontal="left" vertical="center"/>
    </xf>
    <xf numFmtId="0" fontId="5" fillId="0" borderId="7" xfId="1" applyFont="1" applyBorder="1" applyAlignment="1">
      <alignment horizontal="left"/>
    </xf>
    <xf numFmtId="0" fontId="5" fillId="0" borderId="7" xfId="2" applyFont="1" applyBorder="1" applyAlignment="1">
      <alignment horizontal="left" vertical="center"/>
    </xf>
    <xf numFmtId="0" fontId="5" fillId="0" borderId="7" xfId="3" applyFont="1" applyBorder="1" applyAlignment="1">
      <alignment horizontal="left"/>
    </xf>
    <xf numFmtId="0" fontId="5" fillId="0" borderId="7" xfId="4" applyFont="1" applyBorder="1" applyAlignment="1">
      <alignment horizontal="left" vertical="center"/>
    </xf>
    <xf numFmtId="0" fontId="5" fillId="0" borderId="7" xfId="3" applyFont="1" applyBorder="1" applyAlignment="1">
      <alignment horizontal="left" vertical="center"/>
    </xf>
    <xf numFmtId="0" fontId="5" fillId="5" borderId="7" xfId="1" applyFont="1" applyFill="1" applyBorder="1" applyAlignment="1">
      <alignment horizontal="left" vertical="center"/>
    </xf>
    <xf numFmtId="0" fontId="5" fillId="0" borderId="7" xfId="5" applyFont="1" applyBorder="1" applyAlignment="1">
      <alignment horizontal="left" vertical="center"/>
    </xf>
    <xf numFmtId="0" fontId="5" fillId="0" borderId="7" xfId="5" applyFont="1" applyBorder="1" applyAlignment="1">
      <alignment horizontal="left"/>
    </xf>
    <xf numFmtId="0" fontId="5" fillId="0" borderId="0" xfId="5" applyFont="1" applyAlignment="1">
      <alignment horizontal="left"/>
    </xf>
    <xf numFmtId="0" fontId="7" fillId="5" borderId="7" xfId="0" applyFont="1" applyFill="1" applyBorder="1" applyAlignment="1">
      <alignment horizontal="left" wrapText="1"/>
    </xf>
    <xf numFmtId="0" fontId="1" fillId="4" borderId="18" xfId="0" applyFont="1" applyFill="1" applyBorder="1" applyAlignment="1">
      <alignment horizontal="center"/>
    </xf>
    <xf numFmtId="0" fontId="1" fillId="4" borderId="7" xfId="0" applyFont="1" applyFill="1" applyBorder="1" applyAlignment="1">
      <alignment horizontal="center"/>
    </xf>
    <xf numFmtId="2" fontId="1" fillId="4" borderId="7" xfId="0" applyNumberFormat="1" applyFont="1" applyFill="1" applyBorder="1"/>
    <xf numFmtId="2" fontId="1" fillId="4" borderId="19" xfId="0" applyNumberFormat="1" applyFont="1" applyFill="1" applyBorder="1"/>
    <xf numFmtId="0" fontId="0" fillId="0" borderId="7" xfId="0" applyBorder="1" applyAlignment="1">
      <alignment wrapText="1"/>
    </xf>
    <xf numFmtId="2" fontId="0" fillId="2" borderId="7" xfId="0" applyNumberFormat="1" applyFill="1" applyBorder="1"/>
    <xf numFmtId="2" fontId="1" fillId="4" borderId="8" xfId="0" applyNumberFormat="1" applyFont="1" applyFill="1" applyBorder="1"/>
    <xf numFmtId="0" fontId="0" fillId="4" borderId="16" xfId="0" applyFill="1" applyBorder="1"/>
    <xf numFmtId="0" fontId="0" fillId="4" borderId="19" xfId="0" applyFill="1" applyBorder="1"/>
    <xf numFmtId="2" fontId="1" fillId="4" borderId="21" xfId="0" applyNumberFormat="1" applyFont="1" applyFill="1" applyBorder="1"/>
    <xf numFmtId="0" fontId="1" fillId="4" borderId="9" xfId="0" applyFont="1" applyFill="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0" xfId="0" applyAlignment="1">
      <alignment horizontal="center"/>
    </xf>
    <xf numFmtId="0" fontId="0" fillId="6" borderId="0" xfId="0" applyFill="1" applyAlignment="1">
      <alignment horizontal="center"/>
    </xf>
    <xf numFmtId="0" fontId="10" fillId="0" borderId="0" xfId="0" applyFont="1" applyAlignment="1">
      <alignment horizontal="center"/>
    </xf>
    <xf numFmtId="0" fontId="0" fillId="0" borderId="0" xfId="0" applyAlignment="1">
      <alignment horizontal="center" vertical="center"/>
    </xf>
    <xf numFmtId="0" fontId="0" fillId="0" borderId="7" xfId="0" applyBorder="1" applyAlignment="1">
      <alignment horizontal="center"/>
    </xf>
    <xf numFmtId="0" fontId="1" fillId="6" borderId="7" xfId="0" applyFont="1" applyFill="1" applyBorder="1" applyAlignment="1">
      <alignment horizontal="center" vertical="center"/>
    </xf>
    <xf numFmtId="0" fontId="1" fillId="7" borderId="7" xfId="0" applyFont="1" applyFill="1" applyBorder="1" applyAlignment="1">
      <alignment horizontal="center" vertical="center"/>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 fillId="6" borderId="7" xfId="0" applyFont="1" applyFill="1" applyBorder="1"/>
    <xf numFmtId="0" fontId="1" fillId="6" borderId="7" xfId="0" applyFont="1" applyFill="1" applyBorder="1" applyAlignment="1">
      <alignment horizontal="center"/>
    </xf>
    <xf numFmtId="9" fontId="1" fillId="4" borderId="7" xfId="8"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0" fontId="1" fillId="9" borderId="7" xfId="0" applyFont="1" applyFill="1" applyBorder="1"/>
    <xf numFmtId="0" fontId="0" fillId="9" borderId="7" xfId="0" applyFill="1" applyBorder="1" applyAlignment="1">
      <alignment vertical="center"/>
    </xf>
    <xf numFmtId="0" fontId="0" fillId="9" borderId="7" xfId="0" applyFill="1" applyBorder="1" applyAlignment="1">
      <alignment horizontal="center"/>
    </xf>
    <xf numFmtId="9" fontId="1" fillId="9" borderId="7" xfId="8" applyFont="1" applyFill="1" applyBorder="1" applyAlignment="1">
      <alignment horizontal="center" vertical="center"/>
    </xf>
    <xf numFmtId="0" fontId="0" fillId="8" borderId="7" xfId="0" applyFill="1" applyBorder="1"/>
    <xf numFmtId="0" fontId="1" fillId="8" borderId="7" xfId="0" applyFont="1" applyFill="1" applyBorder="1"/>
    <xf numFmtId="0" fontId="1" fillId="8" borderId="7" xfId="0" applyFont="1" applyFill="1" applyBorder="1" applyAlignment="1">
      <alignment horizontal="center"/>
    </xf>
    <xf numFmtId="9" fontId="1" fillId="8" borderId="7" xfId="8" applyFont="1" applyFill="1" applyBorder="1" applyAlignment="1">
      <alignment horizontal="center" vertical="center"/>
    </xf>
    <xf numFmtId="9" fontId="1" fillId="10" borderId="0" xfId="8" applyFont="1" applyFill="1" applyAlignment="1">
      <alignment horizontal="center" vertical="center"/>
    </xf>
    <xf numFmtId="9" fontId="1" fillId="0" borderId="0" xfId="8" applyFont="1" applyAlignment="1">
      <alignment horizontal="center" vertical="center"/>
    </xf>
    <xf numFmtId="0" fontId="0" fillId="0" borderId="22" xfId="0" applyBorder="1" applyAlignment="1">
      <alignment horizontal="center" vertical="center"/>
    </xf>
    <xf numFmtId="0" fontId="1" fillId="0" borderId="7" xfId="0" applyFont="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left"/>
    </xf>
    <xf numFmtId="0" fontId="1" fillId="0" borderId="7" xfId="0" applyFont="1" applyBorder="1"/>
    <xf numFmtId="0" fontId="1" fillId="6" borderId="7" xfId="0" applyFont="1" applyFill="1" applyBorder="1" applyAlignment="1">
      <alignment vertical="center"/>
    </xf>
    <xf numFmtId="0" fontId="1" fillId="6" borderId="17" xfId="0" applyFont="1" applyFill="1" applyBorder="1" applyAlignment="1">
      <alignment horizontal="center" vertical="center" wrapText="1"/>
    </xf>
    <xf numFmtId="0" fontId="9" fillId="11" borderId="23"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0" fillId="9" borderId="7" xfId="0" applyFill="1" applyBorder="1" applyAlignment="1">
      <alignment horizontal="center" vertical="center"/>
    </xf>
    <xf numFmtId="9" fontId="0" fillId="0" borderId="22" xfId="8" applyFont="1" applyBorder="1" applyAlignment="1">
      <alignment horizontal="center"/>
    </xf>
    <xf numFmtId="9" fontId="0" fillId="0" borderId="25" xfId="8" applyFont="1" applyBorder="1" applyAlignment="1">
      <alignment horizontal="center"/>
    </xf>
    <xf numFmtId="0" fontId="0" fillId="9" borderId="19" xfId="0" applyFill="1" applyBorder="1" applyAlignment="1">
      <alignment horizontal="center" vertical="center"/>
    </xf>
    <xf numFmtId="9" fontId="0" fillId="0" borderId="17" xfId="8" applyFont="1" applyBorder="1" applyAlignment="1">
      <alignment horizontal="center"/>
    </xf>
    <xf numFmtId="9" fontId="0" fillId="0" borderId="26" xfId="8" applyFont="1" applyBorder="1" applyAlignment="1">
      <alignment horizontal="center"/>
    </xf>
    <xf numFmtId="0" fontId="1" fillId="6" borderId="27" xfId="0" applyFont="1" applyFill="1" applyBorder="1"/>
    <xf numFmtId="0" fontId="1" fillId="6" borderId="23" xfId="0" applyFont="1" applyFill="1" applyBorder="1"/>
    <xf numFmtId="0" fontId="1" fillId="6" borderId="23" xfId="0" applyFont="1" applyFill="1" applyBorder="1" applyAlignment="1">
      <alignment horizontal="center" vertical="center"/>
    </xf>
    <xf numFmtId="9" fontId="1" fillId="6" borderId="24" xfId="8" applyFont="1" applyFill="1" applyBorder="1" applyAlignment="1">
      <alignment horizontal="center"/>
    </xf>
    <xf numFmtId="0" fontId="0" fillId="0" borderId="22" xfId="0" applyBorder="1" applyAlignment="1">
      <alignment horizontal="center"/>
    </xf>
    <xf numFmtId="0" fontId="1" fillId="6" borderId="7" xfId="0" applyFont="1" applyFill="1" applyBorder="1" applyAlignment="1">
      <alignment horizontal="center" vertical="center" wrapText="1"/>
    </xf>
    <xf numFmtId="0" fontId="12" fillId="0" borderId="0" xfId="0" applyFont="1" applyAlignment="1">
      <alignment horizontal="left"/>
    </xf>
    <xf numFmtId="0" fontId="13" fillId="12" borderId="7" xfId="0" applyFont="1" applyFill="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0" fillId="0" borderId="0" xfId="0" applyAlignment="1">
      <alignment wrapText="1"/>
    </xf>
    <xf numFmtId="16" fontId="0" fillId="0" borderId="7" xfId="0" applyNumberFormat="1" applyBorder="1" applyAlignment="1">
      <alignment horizontal="left" vertical="center" wrapText="1"/>
    </xf>
    <xf numFmtId="0" fontId="0" fillId="0" borderId="0" xfId="0" applyAlignment="1">
      <alignment horizontal="left" wrapText="1"/>
    </xf>
    <xf numFmtId="0" fontId="1" fillId="13" borderId="7" xfId="0" applyFont="1" applyFill="1" applyBorder="1" applyAlignment="1">
      <alignment horizontal="center" vertical="center"/>
    </xf>
    <xf numFmtId="0" fontId="0" fillId="4" borderId="7" xfId="0" applyFill="1" applyBorder="1"/>
    <xf numFmtId="2" fontId="1" fillId="4" borderId="0" xfId="0" applyNumberFormat="1" applyFont="1" applyFill="1"/>
    <xf numFmtId="2" fontId="0" fillId="0" borderId="0" xfId="0" applyNumberFormat="1"/>
    <xf numFmtId="0" fontId="5" fillId="0" borderId="7" xfId="4" applyFont="1" applyBorder="1" applyAlignment="1">
      <alignment horizontal="left"/>
    </xf>
    <xf numFmtId="0" fontId="1" fillId="0" borderId="1" xfId="0" applyFont="1" applyBorder="1" applyAlignment="1">
      <alignment horizontal="left"/>
    </xf>
    <xf numFmtId="0" fontId="1" fillId="0" borderId="12" xfId="0" applyFont="1" applyBorder="1" applyAlignment="1">
      <alignment horizontal="left"/>
    </xf>
    <xf numFmtId="0" fontId="1" fillId="0" borderId="22" xfId="1" applyFont="1" applyBorder="1" applyAlignment="1">
      <alignment horizontal="left" vertical="center"/>
    </xf>
    <xf numFmtId="0" fontId="1" fillId="4" borderId="7" xfId="1" applyFont="1" applyFill="1" applyBorder="1" applyAlignment="1">
      <alignment horizontal="left"/>
    </xf>
    <xf numFmtId="0" fontId="0" fillId="0" borderId="6" xfId="0" applyBorder="1" applyAlignment="1">
      <alignment horizontal="left"/>
    </xf>
    <xf numFmtId="0" fontId="0" fillId="0" borderId="7" xfId="1" applyFont="1" applyBorder="1" applyAlignment="1">
      <alignment horizontal="left"/>
    </xf>
    <xf numFmtId="0" fontId="0" fillId="0" borderId="8" xfId="0" applyBorder="1" applyAlignment="1">
      <alignment horizontal="left"/>
    </xf>
    <xf numFmtId="0" fontId="0" fillId="0" borderId="0" xfId="0" applyAlignment="1">
      <alignment horizontal="left"/>
    </xf>
    <xf numFmtId="0" fontId="0" fillId="5" borderId="7" xfId="0" applyFill="1" applyBorder="1" applyAlignment="1">
      <alignment horizontal="left"/>
    </xf>
    <xf numFmtId="0" fontId="0" fillId="0" borderId="7" xfId="1" applyFont="1" applyBorder="1" applyAlignment="1">
      <alignment horizontal="left" vertical="center"/>
    </xf>
    <xf numFmtId="1" fontId="0" fillId="0" borderId="7" xfId="1" applyNumberFormat="1" applyFont="1" applyBorder="1" applyAlignment="1">
      <alignment horizontal="left" vertical="center"/>
    </xf>
    <xf numFmtId="0" fontId="0" fillId="0" borderId="7" xfId="5" applyFont="1" applyBorder="1" applyAlignment="1">
      <alignment horizontal="left" vertical="center"/>
    </xf>
    <xf numFmtId="0" fontId="0" fillId="0" borderId="7" xfId="6" applyFont="1" applyBorder="1" applyAlignment="1">
      <alignment horizontal="left"/>
    </xf>
    <xf numFmtId="0" fontId="0" fillId="0" borderId="7" xfId="5" applyFont="1" applyBorder="1" applyAlignment="1">
      <alignment horizontal="left"/>
    </xf>
    <xf numFmtId="0" fontId="0" fillId="0" borderId="7" xfId="7" applyFont="1" applyBorder="1" applyAlignment="1">
      <alignment horizontal="left"/>
    </xf>
    <xf numFmtId="0" fontId="0" fillId="0" borderId="8" xfId="3" applyFont="1" applyBorder="1" applyAlignment="1">
      <alignment horizontal="left" wrapText="1"/>
    </xf>
    <xf numFmtId="0" fontId="0" fillId="0" borderId="0" xfId="3" applyFont="1" applyAlignment="1">
      <alignment horizontal="left"/>
    </xf>
    <xf numFmtId="0" fontId="0" fillId="0" borderId="0" xfId="5" applyFont="1" applyAlignment="1">
      <alignment horizontal="left" wrapText="1"/>
    </xf>
    <xf numFmtId="0" fontId="0" fillId="0" borderId="8" xfId="5" applyFont="1" applyBorder="1" applyAlignment="1">
      <alignment horizontal="left" wrapText="1"/>
    </xf>
    <xf numFmtId="0" fontId="0" fillId="0" borderId="0" xfId="5" applyFont="1" applyAlignment="1">
      <alignment horizontal="left"/>
    </xf>
    <xf numFmtId="0" fontId="0" fillId="0" borderId="8" xfId="5" applyFont="1" applyBorder="1" applyAlignment="1">
      <alignment horizontal="left"/>
    </xf>
    <xf numFmtId="0" fontId="0" fillId="0" borderId="7" xfId="2" applyFont="1" applyBorder="1" applyAlignment="1">
      <alignment horizontal="left" vertic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1" fontId="1" fillId="3" borderId="7" xfId="1" applyNumberFormat="1" applyFont="1" applyFill="1" applyBorder="1" applyAlignment="1">
      <alignment horizontal="left"/>
    </xf>
    <xf numFmtId="1" fontId="0" fillId="0" borderId="0" xfId="0" applyNumberFormat="1" applyAlignment="1">
      <alignment horizontal="center"/>
    </xf>
    <xf numFmtId="0" fontId="11" fillId="4" borderId="19" xfId="0" applyFont="1" applyFill="1" applyBorder="1" applyAlignment="1">
      <alignment horizontal="left" vertical="center"/>
    </xf>
    <xf numFmtId="0" fontId="1" fillId="13" borderId="8" xfId="0" applyFont="1" applyFill="1" applyBorder="1" applyAlignment="1">
      <alignment horizontal="center" vertical="center"/>
    </xf>
    <xf numFmtId="0" fontId="0" fillId="0" borderId="10" xfId="0" applyBorder="1" applyAlignment="1">
      <alignment horizontal="center"/>
    </xf>
    <xf numFmtId="0" fontId="1" fillId="13" borderId="10" xfId="0" applyFont="1" applyFill="1" applyBorder="1" applyAlignment="1">
      <alignment horizontal="center" vertical="center"/>
    </xf>
    <xf numFmtId="0" fontId="1" fillId="13" borderId="1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13" borderId="2" xfId="0" applyFont="1" applyFill="1" applyBorder="1" applyAlignment="1">
      <alignment horizontal="center" vertical="center"/>
    </xf>
    <xf numFmtId="0" fontId="1" fillId="13" borderId="12" xfId="0" applyFont="1" applyFill="1" applyBorder="1" applyAlignment="1">
      <alignment horizontal="center" vertical="center"/>
    </xf>
    <xf numFmtId="0" fontId="1" fillId="0" borderId="7" xfId="0" applyFont="1" applyBorder="1" applyAlignment="1">
      <alignment vertical="center"/>
    </xf>
    <xf numFmtId="1" fontId="14" fillId="0" borderId="7" xfId="0" applyNumberFormat="1" applyFont="1" applyBorder="1" applyAlignment="1">
      <alignment vertical="center"/>
    </xf>
    <xf numFmtId="0" fontId="1" fillId="4" borderId="19" xfId="0" applyFont="1" applyFill="1" applyBorder="1"/>
    <xf numFmtId="2" fontId="1" fillId="2" borderId="7" xfId="0" applyNumberFormat="1" applyFont="1" applyFill="1" applyBorder="1"/>
    <xf numFmtId="0" fontId="1" fillId="3" borderId="1" xfId="0" applyFont="1" applyFill="1" applyBorder="1"/>
    <xf numFmtId="0" fontId="1" fillId="3" borderId="2" xfId="0" applyFont="1" applyFill="1" applyBorder="1"/>
    <xf numFmtId="0" fontId="0" fillId="4" borderId="0" xfId="0" applyFill="1"/>
    <xf numFmtId="0" fontId="1" fillId="0" borderId="0" xfId="0" applyFont="1"/>
    <xf numFmtId="0" fontId="1" fillId="6" borderId="7" xfId="0" applyFont="1" applyFill="1" applyBorder="1" applyAlignment="1">
      <alignment horizontal="center" wrapText="1"/>
    </xf>
    <xf numFmtId="0" fontId="1" fillId="0" borderId="7" xfId="0" applyFont="1" applyBorder="1" applyAlignment="1">
      <alignment horizontal="center"/>
    </xf>
    <xf numFmtId="0" fontId="13" fillId="1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7" xfId="0" applyFont="1" applyBorder="1" applyAlignment="1">
      <alignment horizontal="center"/>
    </xf>
    <xf numFmtId="0" fontId="1" fillId="0" borderId="7" xfId="0" applyFont="1" applyBorder="1" applyAlignment="1">
      <alignment horizontal="center" wrapText="1"/>
    </xf>
    <xf numFmtId="0" fontId="1" fillId="4" borderId="2" xfId="0" applyFont="1" applyFill="1" applyBorder="1" applyAlignment="1">
      <alignment horizontal="center"/>
    </xf>
    <xf numFmtId="0" fontId="1" fillId="4" borderId="12" xfId="0" applyFont="1" applyFill="1" applyBorder="1" applyAlignment="1">
      <alignment horizontal="center"/>
    </xf>
    <xf numFmtId="0" fontId="1" fillId="4" borderId="3" xfId="0" applyFont="1" applyFill="1" applyBorder="1" applyAlignment="1">
      <alignment horizontal="center"/>
    </xf>
    <xf numFmtId="0" fontId="1" fillId="4" borderId="18" xfId="0" applyFont="1" applyFill="1" applyBorder="1" applyAlignment="1">
      <alignment horizontal="center"/>
    </xf>
    <xf numFmtId="0" fontId="1" fillId="4" borderId="4" xfId="0" applyFont="1" applyFill="1" applyBorder="1" applyAlignment="1">
      <alignment horizontal="center"/>
    </xf>
    <xf numFmtId="0" fontId="1" fillId="4" borderId="20" xfId="0" applyFont="1" applyFill="1" applyBorder="1" applyAlignment="1">
      <alignment horizontal="center"/>
    </xf>
    <xf numFmtId="0" fontId="1" fillId="4" borderId="5" xfId="0" applyFont="1" applyFill="1" applyBorder="1" applyAlignment="1">
      <alignment horizontal="center"/>
    </xf>
    <xf numFmtId="0" fontId="1" fillId="4" borderId="1" xfId="0" applyFont="1" applyFill="1" applyBorder="1" applyAlignment="1">
      <alignment horizontal="center"/>
    </xf>
    <xf numFmtId="0" fontId="1" fillId="6" borderId="7" xfId="0" applyFont="1" applyFill="1" applyBorder="1" applyAlignment="1">
      <alignment horizontal="center" vertical="center"/>
    </xf>
    <xf numFmtId="0" fontId="1" fillId="7" borderId="7" xfId="0" applyFont="1" applyFill="1" applyBorder="1" applyAlignment="1">
      <alignment horizontal="center" vertical="center"/>
    </xf>
    <xf numFmtId="0" fontId="1" fillId="0" borderId="0" xfId="0" applyFont="1" applyAlignment="1">
      <alignment horizontal="center"/>
    </xf>
    <xf numFmtId="0" fontId="1" fillId="13" borderId="0" xfId="0" applyFont="1" applyFill="1" applyAlignment="1">
      <alignment horizontal="center"/>
    </xf>
    <xf numFmtId="0" fontId="1" fillId="6" borderId="7" xfId="0" applyFont="1" applyFill="1" applyBorder="1" applyAlignment="1">
      <alignment horizontal="center"/>
    </xf>
    <xf numFmtId="0" fontId="0" fillId="0" borderId="0" xfId="0" applyAlignment="1">
      <alignment horizontal="center"/>
    </xf>
    <xf numFmtId="0" fontId="13" fillId="12" borderId="7" xfId="0" applyFont="1" applyFill="1" applyBorder="1" applyAlignment="1">
      <alignment horizontal="center" vertical="center" wrapText="1"/>
    </xf>
    <xf numFmtId="0" fontId="0" fillId="0" borderId="7" xfId="0" applyBorder="1" applyAlignment="1">
      <alignment horizontal="center"/>
    </xf>
  </cellXfs>
  <cellStyles count="9">
    <cellStyle name="Normal" xfId="0" builtinId="0"/>
    <cellStyle name="Normal 2 2 3" xfId="7"/>
    <cellStyle name="Normal 4" xfId="2"/>
    <cellStyle name="Normal 5" xfId="4"/>
    <cellStyle name="Normal 5 2" xfId="1"/>
    <cellStyle name="Normal 5 2 2" xfId="3"/>
    <cellStyle name="Normal 5 2 3" xfId="5"/>
    <cellStyle name="Normal 8" xfId="6"/>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N14"/>
  <sheetViews>
    <sheetView workbookViewId="0">
      <selection activeCell="A12" sqref="A11:XFD12"/>
    </sheetView>
  </sheetViews>
  <sheetFormatPr defaultRowHeight="15"/>
  <cols>
    <col min="1" max="1" width="12.28515625" bestFit="1" customWidth="1"/>
    <col min="2" max="2" width="12.85546875" customWidth="1"/>
    <col min="3" max="3" width="13.42578125" customWidth="1"/>
    <col min="4" max="4" width="11.5703125" customWidth="1"/>
    <col min="5" max="5" width="13.5703125" customWidth="1"/>
    <col min="6" max="6" width="12.42578125" customWidth="1"/>
    <col min="7" max="7" width="11.85546875" customWidth="1"/>
    <col min="8" max="9" width="10.85546875" bestFit="1" customWidth="1"/>
    <col min="10" max="11" width="11.85546875" bestFit="1" customWidth="1"/>
    <col min="12" max="14" width="8.85546875" bestFit="1" customWidth="1"/>
  </cols>
  <sheetData>
    <row r="2" spans="1:14">
      <c r="A2" s="3"/>
      <c r="B2" s="157" t="s">
        <v>0</v>
      </c>
      <c r="C2" s="157"/>
      <c r="D2" s="157" t="s">
        <v>1</v>
      </c>
      <c r="E2" s="157"/>
      <c r="F2" s="157" t="s">
        <v>2</v>
      </c>
      <c r="G2" s="157"/>
      <c r="H2" s="157" t="s">
        <v>3</v>
      </c>
      <c r="I2" s="157"/>
      <c r="J2" s="158" t="s">
        <v>4</v>
      </c>
      <c r="K2" s="158"/>
      <c r="L2" s="156" t="s">
        <v>5</v>
      </c>
      <c r="M2" s="156"/>
      <c r="N2" s="156"/>
    </row>
    <row r="3" spans="1:14" ht="45">
      <c r="A3" s="3" t="s">
        <v>6</v>
      </c>
      <c r="B3" s="39" t="s">
        <v>7</v>
      </c>
      <c r="C3" s="39" t="s">
        <v>8</v>
      </c>
      <c r="D3" s="39" t="s">
        <v>9</v>
      </c>
      <c r="E3" s="39" t="s">
        <v>10</v>
      </c>
      <c r="F3" s="39" t="s">
        <v>11</v>
      </c>
      <c r="G3" s="39" t="s">
        <v>12</v>
      </c>
      <c r="H3" s="39" t="s">
        <v>13</v>
      </c>
      <c r="I3" s="39" t="s">
        <v>14</v>
      </c>
      <c r="J3" s="39" t="s">
        <v>15</v>
      </c>
      <c r="K3" s="39" t="s">
        <v>16</v>
      </c>
      <c r="L3" s="2" t="s">
        <v>15</v>
      </c>
      <c r="M3" s="2" t="s">
        <v>16</v>
      </c>
      <c r="N3" s="2" t="s">
        <v>17</v>
      </c>
    </row>
    <row r="4" spans="1:14" hidden="1">
      <c r="A4" s="79" t="s">
        <v>187</v>
      </c>
      <c r="B4" s="3">
        <v>16490150</v>
      </c>
      <c r="C4" s="3">
        <v>13218090</v>
      </c>
      <c r="D4" s="3">
        <v>4954850</v>
      </c>
      <c r="E4" s="3">
        <v>5385517.5</v>
      </c>
      <c r="F4" s="3">
        <v>5706250</v>
      </c>
      <c r="G4" s="3">
        <v>2899200</v>
      </c>
      <c r="H4" s="3">
        <v>1560900</v>
      </c>
      <c r="I4" s="3">
        <v>3811037.5</v>
      </c>
      <c r="J4" s="3">
        <f>H4+F4+D4+B4</f>
        <v>28712150</v>
      </c>
      <c r="K4" s="3">
        <f>I4+G4+E4+C4</f>
        <v>25313845</v>
      </c>
      <c r="L4" s="40">
        <f>J4/100000</f>
        <v>287.12150000000003</v>
      </c>
      <c r="M4" s="40">
        <f>K4/100000</f>
        <v>253.13845000000001</v>
      </c>
      <c r="N4" s="40">
        <f>M4/L4%</f>
        <v>88.164226642727897</v>
      </c>
    </row>
    <row r="5" spans="1:14" hidden="1">
      <c r="A5" s="79" t="s">
        <v>158</v>
      </c>
      <c r="B5" s="3">
        <v>5081900</v>
      </c>
      <c r="C5" s="3">
        <v>3666790</v>
      </c>
      <c r="D5" s="3">
        <v>1596900</v>
      </c>
      <c r="E5" s="3">
        <v>3040237.5</v>
      </c>
      <c r="F5" s="3">
        <v>2676975</v>
      </c>
      <c r="G5" s="3">
        <v>3710035</v>
      </c>
      <c r="H5" s="3">
        <v>5999875</v>
      </c>
      <c r="I5" s="3">
        <v>2871330</v>
      </c>
      <c r="J5" s="3">
        <f t="shared" ref="J5:J12" si="0">H5+F5+D5+B5</f>
        <v>15355650</v>
      </c>
      <c r="K5" s="3">
        <f t="shared" ref="K5:K11" si="1">I5+G5+E5+C5</f>
        <v>13288392.5</v>
      </c>
      <c r="L5" s="40">
        <f t="shared" ref="L5:L12" si="2">J5/100000</f>
        <v>153.5565</v>
      </c>
      <c r="M5" s="40">
        <f t="shared" ref="M5:M12" si="3">K5/100000</f>
        <v>132.883925</v>
      </c>
      <c r="N5" s="40">
        <f t="shared" ref="N5:N13" si="4">M5/L5%</f>
        <v>86.537479689886126</v>
      </c>
    </row>
    <row r="6" spans="1:14" hidden="1">
      <c r="A6" s="79" t="s">
        <v>136</v>
      </c>
      <c r="B6" s="3">
        <v>3060350</v>
      </c>
      <c r="C6" s="3">
        <v>3417960</v>
      </c>
      <c r="D6" s="3">
        <v>3754300</v>
      </c>
      <c r="E6" s="3">
        <v>3890832.5</v>
      </c>
      <c r="F6" s="3">
        <v>6088000</v>
      </c>
      <c r="G6" s="3">
        <v>4634480</v>
      </c>
      <c r="H6" s="3">
        <v>3461050</v>
      </c>
      <c r="I6" s="3">
        <v>3093302.5</v>
      </c>
      <c r="J6" s="3">
        <f t="shared" si="0"/>
        <v>16363700</v>
      </c>
      <c r="K6" s="3">
        <f t="shared" si="1"/>
        <v>15036575</v>
      </c>
      <c r="L6" s="40">
        <f t="shared" si="2"/>
        <v>163.637</v>
      </c>
      <c r="M6" s="40">
        <f t="shared" si="3"/>
        <v>150.36574999999999</v>
      </c>
      <c r="N6" s="40">
        <f t="shared" si="4"/>
        <v>91.889823206243079</v>
      </c>
    </row>
    <row r="7" spans="1:14" hidden="1">
      <c r="A7" s="79" t="s">
        <v>285</v>
      </c>
      <c r="B7" s="3">
        <v>6105450</v>
      </c>
      <c r="C7" s="3">
        <v>7309037.5</v>
      </c>
      <c r="D7" s="3">
        <v>2045700</v>
      </c>
      <c r="E7" s="3">
        <v>4628273.75</v>
      </c>
      <c r="F7" s="3">
        <v>7046625</v>
      </c>
      <c r="G7" s="3">
        <v>5388491.25</v>
      </c>
      <c r="H7" s="3">
        <v>12928975</v>
      </c>
      <c r="I7" s="3">
        <v>7183482.5</v>
      </c>
      <c r="J7" s="3">
        <f t="shared" si="0"/>
        <v>28126750</v>
      </c>
      <c r="K7" s="3">
        <f t="shared" si="1"/>
        <v>24509285</v>
      </c>
      <c r="L7" s="40">
        <f t="shared" si="2"/>
        <v>281.26749999999998</v>
      </c>
      <c r="M7" s="40">
        <f t="shared" si="3"/>
        <v>245.09285</v>
      </c>
      <c r="N7" s="40">
        <f t="shared" si="4"/>
        <v>87.138702480734537</v>
      </c>
    </row>
    <row r="8" spans="1:14" hidden="1">
      <c r="A8" s="79" t="s">
        <v>45</v>
      </c>
      <c r="B8" s="3">
        <v>10587625</v>
      </c>
      <c r="C8" s="3">
        <v>8988300</v>
      </c>
      <c r="D8" s="3">
        <v>4544425</v>
      </c>
      <c r="E8" s="3">
        <v>3517940</v>
      </c>
      <c r="F8" s="3">
        <v>10052600</v>
      </c>
      <c r="G8" s="3">
        <v>7780105</v>
      </c>
      <c r="H8" s="3">
        <v>16761337.5</v>
      </c>
      <c r="I8" s="3">
        <v>14155580</v>
      </c>
      <c r="J8" s="3">
        <f t="shared" si="0"/>
        <v>41945987.5</v>
      </c>
      <c r="K8" s="3">
        <f t="shared" si="1"/>
        <v>34441925</v>
      </c>
      <c r="L8" s="40">
        <f t="shared" si="2"/>
        <v>419.45987500000001</v>
      </c>
      <c r="M8" s="40">
        <f t="shared" si="3"/>
        <v>344.41924999999998</v>
      </c>
      <c r="N8" s="40">
        <f t="shared" si="4"/>
        <v>82.110177999743115</v>
      </c>
    </row>
    <row r="9" spans="1:14" hidden="1">
      <c r="A9" s="79" t="s">
        <v>284</v>
      </c>
      <c r="B9" s="3">
        <v>21123225</v>
      </c>
      <c r="C9" s="3">
        <v>17598135</v>
      </c>
      <c r="D9" s="3">
        <v>6571350</v>
      </c>
      <c r="E9" s="3">
        <v>6225903.75</v>
      </c>
      <c r="F9" s="3">
        <v>6230025</v>
      </c>
      <c r="G9" s="3">
        <v>2949320</v>
      </c>
      <c r="H9" s="3">
        <v>5294375</v>
      </c>
      <c r="I9" s="3">
        <v>4786147.5</v>
      </c>
      <c r="J9" s="3">
        <f t="shared" si="0"/>
        <v>39218975</v>
      </c>
      <c r="K9" s="3">
        <f t="shared" si="1"/>
        <v>31559506.25</v>
      </c>
      <c r="L9" s="40">
        <f t="shared" si="2"/>
        <v>392.18975</v>
      </c>
      <c r="M9" s="40">
        <f t="shared" si="3"/>
        <v>315.59506249999998</v>
      </c>
      <c r="N9" s="40">
        <f t="shared" si="4"/>
        <v>80.469992522752051</v>
      </c>
    </row>
    <row r="10" spans="1:14">
      <c r="A10" s="79" t="s">
        <v>217</v>
      </c>
      <c r="B10" s="3">
        <v>6809300</v>
      </c>
      <c r="C10" s="3">
        <v>4133702.5</v>
      </c>
      <c r="D10" s="3">
        <v>752150</v>
      </c>
      <c r="E10" s="3">
        <v>853640</v>
      </c>
      <c r="F10" s="3">
        <v>3531975</v>
      </c>
      <c r="G10" s="3">
        <v>2794515</v>
      </c>
      <c r="H10" s="3">
        <v>8053200</v>
      </c>
      <c r="I10" s="3">
        <v>9110595</v>
      </c>
      <c r="J10" s="3">
        <f t="shared" si="0"/>
        <v>19146625</v>
      </c>
      <c r="K10" s="3">
        <f t="shared" si="1"/>
        <v>16892452.5</v>
      </c>
      <c r="L10" s="40">
        <f t="shared" si="2"/>
        <v>191.46625</v>
      </c>
      <c r="M10" s="40">
        <f t="shared" si="3"/>
        <v>168.92452499999999</v>
      </c>
      <c r="N10" s="40">
        <f t="shared" si="4"/>
        <v>88.226789316655015</v>
      </c>
    </row>
    <row r="11" spans="1:14" hidden="1">
      <c r="A11" s="79" t="s">
        <v>204</v>
      </c>
      <c r="B11" s="3">
        <v>15586550</v>
      </c>
      <c r="C11" s="3">
        <v>10290947.5</v>
      </c>
      <c r="D11" s="3">
        <v>2401700</v>
      </c>
      <c r="E11" s="3">
        <v>2695420</v>
      </c>
      <c r="F11" s="3">
        <v>3652250</v>
      </c>
      <c r="G11" s="3">
        <v>4164442.5</v>
      </c>
      <c r="H11" s="3">
        <v>3992250</v>
      </c>
      <c r="I11" s="3">
        <v>5484055</v>
      </c>
      <c r="J11" s="3">
        <f t="shared" si="0"/>
        <v>25632750</v>
      </c>
      <c r="K11" s="3">
        <f t="shared" si="1"/>
        <v>22634865</v>
      </c>
      <c r="L11" s="40">
        <f t="shared" si="2"/>
        <v>256.32749999999999</v>
      </c>
      <c r="M11" s="40">
        <f t="shared" si="3"/>
        <v>226.34864999999999</v>
      </c>
      <c r="N11" s="40">
        <f t="shared" si="4"/>
        <v>88.30447376890892</v>
      </c>
    </row>
    <row r="12" spans="1:14" hidden="1">
      <c r="A12" s="79" t="s">
        <v>104</v>
      </c>
      <c r="B12" s="3">
        <v>17874850</v>
      </c>
      <c r="C12" s="3">
        <v>12814822.5</v>
      </c>
      <c r="D12" s="3">
        <v>4323575</v>
      </c>
      <c r="E12" s="3">
        <v>10445067.75</v>
      </c>
      <c r="F12" s="3">
        <v>13534825</v>
      </c>
      <c r="G12" s="3">
        <v>7843112</v>
      </c>
      <c r="H12" s="3">
        <v>21452900</v>
      </c>
      <c r="I12" s="3">
        <v>18699921.25</v>
      </c>
      <c r="J12" s="3">
        <f t="shared" si="0"/>
        <v>57186150</v>
      </c>
      <c r="K12" s="3">
        <f t="shared" ref="J12:K13" si="5">I12+G12+E12+C12</f>
        <v>49802923.5</v>
      </c>
      <c r="L12" s="40">
        <f t="shared" si="2"/>
        <v>571.86149999999998</v>
      </c>
      <c r="M12" s="40">
        <f t="shared" si="3"/>
        <v>498.02923500000003</v>
      </c>
      <c r="N12" s="40">
        <f t="shared" si="4"/>
        <v>87.089135218929769</v>
      </c>
    </row>
    <row r="13" spans="1:14">
      <c r="A13" s="3" t="s">
        <v>18</v>
      </c>
      <c r="B13" s="3">
        <f>SUM(B4:B12)</f>
        <v>102719400</v>
      </c>
      <c r="C13" s="3">
        <f t="shared" ref="C13:I13" si="6">SUM(C4:C12)</f>
        <v>81437785</v>
      </c>
      <c r="D13" s="3">
        <f t="shared" si="6"/>
        <v>30944950</v>
      </c>
      <c r="E13" s="3">
        <f t="shared" si="6"/>
        <v>40682832.75</v>
      </c>
      <c r="F13" s="3">
        <f t="shared" si="6"/>
        <v>58519525</v>
      </c>
      <c r="G13" s="3">
        <f t="shared" si="6"/>
        <v>42163700.75</v>
      </c>
      <c r="H13" s="3">
        <f t="shared" si="6"/>
        <v>79504862.5</v>
      </c>
      <c r="I13" s="3">
        <f t="shared" si="6"/>
        <v>69195451.25</v>
      </c>
      <c r="J13" s="3">
        <f t="shared" si="5"/>
        <v>271688737.5</v>
      </c>
      <c r="K13" s="3">
        <f t="shared" si="5"/>
        <v>233479769.75</v>
      </c>
      <c r="L13" s="148">
        <f t="shared" ref="L13:M13" si="7">J13/100000</f>
        <v>2716.8873749999998</v>
      </c>
      <c r="M13" s="148">
        <f t="shared" si="7"/>
        <v>2334.7976975000001</v>
      </c>
      <c r="N13" s="148">
        <f t="shared" si="4"/>
        <v>85.93649184666701</v>
      </c>
    </row>
    <row r="14" spans="1:14">
      <c r="B14">
        <f>B13/100000</f>
        <v>1027.194</v>
      </c>
      <c r="C14">
        <f t="shared" ref="C14:K14" si="8">C13/100000</f>
        <v>814.37784999999997</v>
      </c>
      <c r="D14">
        <f t="shared" si="8"/>
        <v>309.4495</v>
      </c>
      <c r="E14">
        <f t="shared" si="8"/>
        <v>406.8283275</v>
      </c>
      <c r="F14">
        <f t="shared" si="8"/>
        <v>585.19524999999999</v>
      </c>
      <c r="G14">
        <f t="shared" si="8"/>
        <v>421.63700749999998</v>
      </c>
      <c r="H14">
        <f t="shared" si="8"/>
        <v>795.04862500000002</v>
      </c>
      <c r="I14">
        <f t="shared" si="8"/>
        <v>691.95451249999996</v>
      </c>
      <c r="J14">
        <f t="shared" si="8"/>
        <v>2716.8873749999998</v>
      </c>
      <c r="K14">
        <f t="shared" si="8"/>
        <v>2334.7976975000001</v>
      </c>
    </row>
  </sheetData>
  <mergeCells count="6">
    <mergeCell ref="L2:N2"/>
    <mergeCell ref="B2:C2"/>
    <mergeCell ref="D2:E2"/>
    <mergeCell ref="F2:G2"/>
    <mergeCell ref="H2:I2"/>
    <mergeCell ref="J2:K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2:V12"/>
  <sheetViews>
    <sheetView workbookViewId="0">
      <selection activeCell="A3" sqref="A3:XFD10"/>
    </sheetView>
  </sheetViews>
  <sheetFormatPr defaultRowHeight="15"/>
  <cols>
    <col min="1" max="1" width="15.42578125" bestFit="1" customWidth="1"/>
  </cols>
  <sheetData>
    <row r="2" spans="1:22" ht="90">
      <c r="A2" s="145" t="s">
        <v>289</v>
      </c>
      <c r="B2" s="76" t="s">
        <v>336</v>
      </c>
      <c r="C2" s="76" t="s">
        <v>337</v>
      </c>
      <c r="D2" s="76" t="s">
        <v>338</v>
      </c>
      <c r="E2" s="76" t="s">
        <v>337</v>
      </c>
      <c r="F2" s="76" t="s">
        <v>339</v>
      </c>
      <c r="G2" s="76" t="s">
        <v>337</v>
      </c>
      <c r="H2" s="76" t="s">
        <v>340</v>
      </c>
      <c r="I2" s="76" t="s">
        <v>337</v>
      </c>
      <c r="J2" s="76" t="s">
        <v>341</v>
      </c>
      <c r="K2" s="76" t="s">
        <v>337</v>
      </c>
      <c r="L2" s="76" t="s">
        <v>342</v>
      </c>
      <c r="M2" s="76" t="s">
        <v>337</v>
      </c>
      <c r="N2" s="76" t="s">
        <v>343</v>
      </c>
      <c r="O2" s="76" t="s">
        <v>337</v>
      </c>
      <c r="P2" s="76" t="s">
        <v>344</v>
      </c>
      <c r="Q2" s="76" t="s">
        <v>337</v>
      </c>
      <c r="R2" s="76" t="s">
        <v>345</v>
      </c>
      <c r="S2" s="76" t="s">
        <v>337</v>
      </c>
      <c r="T2" s="76" t="s">
        <v>346</v>
      </c>
      <c r="U2" s="76" t="s">
        <v>337</v>
      </c>
      <c r="V2" s="76" t="s">
        <v>347</v>
      </c>
    </row>
    <row r="3" spans="1:22" hidden="1">
      <c r="A3" s="146" t="s">
        <v>20</v>
      </c>
      <c r="B3" s="53"/>
      <c r="C3" s="53"/>
      <c r="D3" s="53"/>
      <c r="E3" s="53"/>
      <c r="F3" s="53"/>
      <c r="G3" s="53"/>
      <c r="H3" s="53"/>
      <c r="I3" s="53"/>
      <c r="J3" s="53"/>
      <c r="K3" s="53"/>
      <c r="L3" s="53"/>
      <c r="M3" s="53"/>
      <c r="N3" s="53"/>
      <c r="O3" s="53"/>
      <c r="P3" s="53"/>
      <c r="Q3" s="53"/>
      <c r="R3" s="53"/>
      <c r="S3" s="53"/>
      <c r="T3" s="53"/>
      <c r="U3" s="53"/>
      <c r="V3" s="154">
        <f>U3+S3+Q3+O3+M3+K3+I3+G3+E3+C3</f>
        <v>0</v>
      </c>
    </row>
    <row r="4" spans="1:22" hidden="1">
      <c r="A4" s="146" t="s">
        <v>21</v>
      </c>
      <c r="B4" s="53"/>
      <c r="C4" s="53"/>
      <c r="D4" s="53"/>
      <c r="E4" s="53"/>
      <c r="F4" s="53"/>
      <c r="G4" s="53"/>
      <c r="H4" s="53"/>
      <c r="I4" s="53"/>
      <c r="J4" s="53"/>
      <c r="K4" s="53"/>
      <c r="L4" s="53"/>
      <c r="M4" s="53"/>
      <c r="N4" s="53"/>
      <c r="O4" s="53"/>
      <c r="P4" s="53"/>
      <c r="Q4" s="53"/>
      <c r="R4" s="53"/>
      <c r="S4" s="53"/>
      <c r="T4" s="53"/>
      <c r="U4" s="53"/>
      <c r="V4" s="154">
        <f t="shared" ref="V4:V12" si="0">U4+S4+Q4+O4+M4+K4+I4+G4+E4+C4</f>
        <v>0</v>
      </c>
    </row>
    <row r="5" spans="1:22" hidden="1">
      <c r="A5" s="146" t="s">
        <v>22</v>
      </c>
      <c r="B5" s="53"/>
      <c r="C5" s="53"/>
      <c r="D5" s="53"/>
      <c r="E5" s="53"/>
      <c r="F5" s="53"/>
      <c r="G5" s="53"/>
      <c r="H5" s="53"/>
      <c r="I5" s="53"/>
      <c r="J5" s="53"/>
      <c r="K5" s="53"/>
      <c r="L5" s="53"/>
      <c r="M5" s="53"/>
      <c r="N5" s="53"/>
      <c r="O5" s="53"/>
      <c r="P5" s="53"/>
      <c r="Q5" s="53"/>
      <c r="R5" s="53"/>
      <c r="S5" s="53"/>
      <c r="T5" s="53"/>
      <c r="U5" s="53"/>
      <c r="V5" s="154">
        <f t="shared" si="0"/>
        <v>0</v>
      </c>
    </row>
    <row r="6" spans="1:22" hidden="1">
      <c r="A6" s="146" t="s">
        <v>23</v>
      </c>
      <c r="B6" s="53"/>
      <c r="C6" s="53"/>
      <c r="D6" s="53"/>
      <c r="E6" s="53"/>
      <c r="F6" s="53"/>
      <c r="G6" s="53"/>
      <c r="H6" s="53"/>
      <c r="I6" s="53"/>
      <c r="J6" s="53"/>
      <c r="K6" s="53"/>
      <c r="L6" s="53"/>
      <c r="M6" s="53"/>
      <c r="N6" s="53"/>
      <c r="O6" s="53"/>
      <c r="P6" s="53"/>
      <c r="Q6" s="53"/>
      <c r="R6" s="53"/>
      <c r="S6" s="53"/>
      <c r="T6" s="53"/>
      <c r="U6" s="53"/>
      <c r="V6" s="154">
        <f t="shared" si="0"/>
        <v>0</v>
      </c>
    </row>
    <row r="7" spans="1:22" hidden="1">
      <c r="A7" s="146" t="s">
        <v>24</v>
      </c>
      <c r="B7" s="53"/>
      <c r="C7" s="53"/>
      <c r="D7" s="53"/>
      <c r="E7" s="53"/>
      <c r="F7" s="53"/>
      <c r="G7" s="53"/>
      <c r="H7" s="53"/>
      <c r="I7" s="53"/>
      <c r="J7" s="53"/>
      <c r="K7" s="53"/>
      <c r="L7" s="53"/>
      <c r="M7" s="53"/>
      <c r="N7" s="53"/>
      <c r="O7" s="53"/>
      <c r="P7" s="53"/>
      <c r="Q7" s="53"/>
      <c r="R7" s="53"/>
      <c r="S7" s="53"/>
      <c r="T7" s="53"/>
      <c r="U7" s="53"/>
      <c r="V7" s="154">
        <f t="shared" si="0"/>
        <v>0</v>
      </c>
    </row>
    <row r="8" spans="1:22" hidden="1">
      <c r="A8" s="146" t="s">
        <v>25</v>
      </c>
      <c r="B8" s="53"/>
      <c r="C8" s="53"/>
      <c r="D8" s="53"/>
      <c r="E8" s="53"/>
      <c r="F8" s="53"/>
      <c r="G8" s="53"/>
      <c r="H8" s="53"/>
      <c r="I8" s="53"/>
      <c r="J8" s="53"/>
      <c r="K8" s="53"/>
      <c r="L8" s="53"/>
      <c r="M8" s="53"/>
      <c r="N8" s="53"/>
      <c r="O8" s="53"/>
      <c r="P8" s="53"/>
      <c r="Q8" s="53"/>
      <c r="R8" s="53"/>
      <c r="S8" s="53"/>
      <c r="T8" s="53"/>
      <c r="U8" s="53"/>
      <c r="V8" s="154">
        <f t="shared" si="0"/>
        <v>0</v>
      </c>
    </row>
    <row r="9" spans="1:22" hidden="1">
      <c r="A9" s="146" t="s">
        <v>26</v>
      </c>
      <c r="B9" s="53"/>
      <c r="C9" s="53"/>
      <c r="D9" s="53"/>
      <c r="E9" s="53"/>
      <c r="F9" s="53">
        <v>2</v>
      </c>
      <c r="G9" s="53">
        <v>4</v>
      </c>
      <c r="H9" s="53">
        <v>2</v>
      </c>
      <c r="I9" s="53">
        <v>4</v>
      </c>
      <c r="J9" s="53">
        <v>1</v>
      </c>
      <c r="K9" s="53">
        <v>2</v>
      </c>
      <c r="L9" s="53">
        <v>2</v>
      </c>
      <c r="M9" s="53">
        <v>4</v>
      </c>
      <c r="N9" s="53">
        <v>2</v>
      </c>
      <c r="O9" s="53">
        <v>4</v>
      </c>
      <c r="P9" s="53">
        <v>1</v>
      </c>
      <c r="Q9" s="53">
        <v>3</v>
      </c>
      <c r="R9" s="53"/>
      <c r="S9" s="53"/>
      <c r="T9" s="53"/>
      <c r="U9" s="53"/>
      <c r="V9" s="154">
        <f t="shared" si="0"/>
        <v>21</v>
      </c>
    </row>
    <row r="10" spans="1:22" hidden="1">
      <c r="A10" s="146" t="s">
        <v>27</v>
      </c>
      <c r="B10" s="53"/>
      <c r="C10" s="53"/>
      <c r="D10" s="53"/>
      <c r="E10" s="53"/>
      <c r="F10" s="53"/>
      <c r="G10" s="53"/>
      <c r="H10" s="53"/>
      <c r="I10" s="53"/>
      <c r="J10" s="53"/>
      <c r="K10" s="53"/>
      <c r="L10" s="53"/>
      <c r="M10" s="53"/>
      <c r="N10" s="53"/>
      <c r="O10" s="53"/>
      <c r="P10" s="53"/>
      <c r="Q10" s="53"/>
      <c r="R10" s="53"/>
      <c r="S10" s="53"/>
      <c r="T10" s="53"/>
      <c r="U10" s="53"/>
      <c r="V10" s="154">
        <f t="shared" si="0"/>
        <v>0</v>
      </c>
    </row>
    <row r="11" spans="1:22">
      <c r="A11" s="146" t="s">
        <v>28</v>
      </c>
      <c r="B11" s="53">
        <v>2</v>
      </c>
      <c r="C11" s="53">
        <v>6</v>
      </c>
      <c r="D11" s="53">
        <v>2</v>
      </c>
      <c r="E11" s="53">
        <v>4</v>
      </c>
      <c r="F11" s="53">
        <v>2</v>
      </c>
      <c r="G11" s="53">
        <v>5</v>
      </c>
      <c r="H11" s="53"/>
      <c r="I11" s="53"/>
      <c r="J11" s="53"/>
      <c r="K11" s="53"/>
      <c r="L11" s="53"/>
      <c r="M11" s="53"/>
      <c r="N11" s="53"/>
      <c r="O11" s="53"/>
      <c r="P11" s="53">
        <v>2</v>
      </c>
      <c r="Q11" s="53">
        <v>5</v>
      </c>
      <c r="R11" s="53">
        <v>2</v>
      </c>
      <c r="S11" s="53">
        <v>6</v>
      </c>
      <c r="T11" s="53"/>
      <c r="U11" s="53"/>
      <c r="V11" s="154">
        <f t="shared" si="0"/>
        <v>26</v>
      </c>
    </row>
    <row r="12" spans="1:22">
      <c r="A12" s="154">
        <v>0</v>
      </c>
      <c r="B12" s="154">
        <f>SUM(B3:B11)</f>
        <v>2</v>
      </c>
      <c r="C12" s="154">
        <f t="shared" ref="C12:U12" si="1">SUM(C3:C11)</f>
        <v>6</v>
      </c>
      <c r="D12" s="154">
        <f t="shared" si="1"/>
        <v>2</v>
      </c>
      <c r="E12" s="154">
        <f t="shared" si="1"/>
        <v>4</v>
      </c>
      <c r="F12" s="154">
        <f t="shared" si="1"/>
        <v>4</v>
      </c>
      <c r="G12" s="154">
        <f t="shared" si="1"/>
        <v>9</v>
      </c>
      <c r="H12" s="154">
        <f t="shared" si="1"/>
        <v>2</v>
      </c>
      <c r="I12" s="154">
        <f t="shared" si="1"/>
        <v>4</v>
      </c>
      <c r="J12" s="154">
        <f t="shared" si="1"/>
        <v>1</v>
      </c>
      <c r="K12" s="154">
        <f t="shared" si="1"/>
        <v>2</v>
      </c>
      <c r="L12" s="154">
        <f t="shared" si="1"/>
        <v>2</v>
      </c>
      <c r="M12" s="154">
        <f t="shared" si="1"/>
        <v>4</v>
      </c>
      <c r="N12" s="154">
        <f t="shared" si="1"/>
        <v>2</v>
      </c>
      <c r="O12" s="154">
        <f t="shared" si="1"/>
        <v>4</v>
      </c>
      <c r="P12" s="154">
        <f t="shared" si="1"/>
        <v>3</v>
      </c>
      <c r="Q12" s="154">
        <f t="shared" si="1"/>
        <v>8</v>
      </c>
      <c r="R12" s="154">
        <f t="shared" si="1"/>
        <v>2</v>
      </c>
      <c r="S12" s="154">
        <f t="shared" si="1"/>
        <v>6</v>
      </c>
      <c r="T12" s="154">
        <f t="shared" si="1"/>
        <v>0</v>
      </c>
      <c r="U12" s="154">
        <f t="shared" si="1"/>
        <v>0</v>
      </c>
      <c r="V12" s="154">
        <f t="shared" si="0"/>
        <v>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8"/>
  <sheetViews>
    <sheetView workbookViewId="0">
      <selection activeCell="J10" sqref="J10"/>
    </sheetView>
  </sheetViews>
  <sheetFormatPr defaultRowHeight="15"/>
  <cols>
    <col min="2" max="2" width="20.7109375" customWidth="1"/>
    <col min="6" max="6" width="19.140625" customWidth="1"/>
  </cols>
  <sheetData>
    <row r="1" spans="1:8">
      <c r="A1" s="3"/>
      <c r="B1" s="174" t="s">
        <v>372</v>
      </c>
      <c r="C1" s="174"/>
      <c r="D1" s="174"/>
      <c r="E1" s="174"/>
      <c r="F1" s="174"/>
      <c r="G1" s="174"/>
      <c r="H1" s="174"/>
    </row>
    <row r="2" spans="1:8">
      <c r="A2" s="3"/>
      <c r="B2" s="3" t="s">
        <v>373</v>
      </c>
      <c r="C2" s="174" t="s">
        <v>377</v>
      </c>
      <c r="D2" s="174"/>
      <c r="E2" s="174" t="s">
        <v>378</v>
      </c>
      <c r="F2" s="174"/>
      <c r="G2" s="3"/>
      <c r="H2" s="3"/>
    </row>
    <row r="3" spans="1:8">
      <c r="A3" s="3"/>
      <c r="B3" s="3"/>
      <c r="C3" s="53" t="s">
        <v>287</v>
      </c>
      <c r="D3" s="53" t="s">
        <v>288</v>
      </c>
      <c r="E3" s="3" t="s">
        <v>287</v>
      </c>
      <c r="F3" s="3" t="s">
        <v>288</v>
      </c>
      <c r="G3" s="3"/>
      <c r="H3" s="3"/>
    </row>
    <row r="4" spans="1:8">
      <c r="A4" s="3">
        <v>1</v>
      </c>
      <c r="B4" s="3" t="s">
        <v>374</v>
      </c>
      <c r="C4" s="3">
        <v>10</v>
      </c>
      <c r="D4" s="3">
        <v>0</v>
      </c>
      <c r="E4" s="3">
        <v>11</v>
      </c>
      <c r="F4" s="3">
        <v>0</v>
      </c>
      <c r="G4" s="3"/>
      <c r="H4" s="3"/>
    </row>
    <row r="5" spans="1:8">
      <c r="A5" s="3">
        <v>2</v>
      </c>
      <c r="B5" s="3" t="s">
        <v>375</v>
      </c>
      <c r="C5" s="3">
        <v>5</v>
      </c>
      <c r="D5" s="3">
        <v>0</v>
      </c>
      <c r="E5" s="3">
        <v>4</v>
      </c>
      <c r="F5" s="3">
        <v>0</v>
      </c>
      <c r="G5" s="3"/>
      <c r="H5" s="3"/>
    </row>
    <row r="6" spans="1:8">
      <c r="A6" s="3">
        <v>3</v>
      </c>
      <c r="B6" s="3" t="s">
        <v>376</v>
      </c>
      <c r="C6" s="3">
        <v>5</v>
      </c>
      <c r="D6" s="3">
        <v>0</v>
      </c>
      <c r="E6" s="3">
        <v>1</v>
      </c>
      <c r="F6" s="3">
        <v>0</v>
      </c>
      <c r="G6" s="3"/>
      <c r="H6" s="3"/>
    </row>
    <row r="7" spans="1:8">
      <c r="A7" s="3">
        <v>4</v>
      </c>
      <c r="B7" s="3" t="s">
        <v>379</v>
      </c>
      <c r="C7" s="3">
        <v>0</v>
      </c>
      <c r="D7" s="3">
        <v>10</v>
      </c>
      <c r="E7" s="3">
        <v>0</v>
      </c>
      <c r="F7" s="3">
        <v>10</v>
      </c>
      <c r="G7" s="3"/>
      <c r="H7" s="3"/>
    </row>
    <row r="8" spans="1:8">
      <c r="A8" s="3">
        <v>5</v>
      </c>
      <c r="B8" s="3" t="s">
        <v>380</v>
      </c>
      <c r="C8" s="3">
        <v>0</v>
      </c>
      <c r="D8" s="3">
        <v>5</v>
      </c>
      <c r="E8" s="3">
        <v>0</v>
      </c>
      <c r="F8" s="3">
        <v>5</v>
      </c>
      <c r="G8" s="3"/>
      <c r="H8" s="3"/>
    </row>
  </sheetData>
  <mergeCells count="3">
    <mergeCell ref="B1:H1"/>
    <mergeCell ref="C2:D2"/>
    <mergeCell ref="E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6"/>
  <sheetViews>
    <sheetView workbookViewId="0">
      <selection activeCell="A4" sqref="A4:XFD11"/>
    </sheetView>
  </sheetViews>
  <sheetFormatPr defaultRowHeight="15"/>
  <cols>
    <col min="1" max="1" width="16.42578125" customWidth="1"/>
    <col min="2" max="2" width="6.85546875" bestFit="1" customWidth="1"/>
    <col min="9" max="9" width="1.7109375" customWidth="1"/>
  </cols>
  <sheetData>
    <row r="1" spans="1:19" ht="15.75" thickBot="1"/>
    <row r="2" spans="1:19">
      <c r="A2" s="151"/>
      <c r="B2" s="149" t="s">
        <v>354</v>
      </c>
      <c r="C2" s="150"/>
      <c r="D2" s="161" t="s">
        <v>29</v>
      </c>
      <c r="E2" s="162"/>
      <c r="F2" s="161" t="s">
        <v>250</v>
      </c>
      <c r="G2" s="163"/>
      <c r="H2" s="162"/>
      <c r="I2" s="35"/>
      <c r="J2" s="159" t="s">
        <v>249</v>
      </c>
      <c r="K2" s="159"/>
      <c r="L2" s="159" t="s">
        <v>30</v>
      </c>
      <c r="M2" s="159"/>
      <c r="N2" s="159" t="s">
        <v>251</v>
      </c>
      <c r="O2" s="159"/>
      <c r="P2" s="160"/>
      <c r="Q2" s="159" t="s">
        <v>355</v>
      </c>
      <c r="R2" s="159"/>
      <c r="S2" s="160"/>
    </row>
    <row r="3" spans="1:19">
      <c r="A3" s="7"/>
      <c r="B3" s="4" t="s">
        <v>19</v>
      </c>
      <c r="C3" s="4" t="s">
        <v>16</v>
      </c>
      <c r="D3" s="4" t="s">
        <v>19</v>
      </c>
      <c r="E3" s="4" t="s">
        <v>16</v>
      </c>
      <c r="F3" s="4" t="s">
        <v>19</v>
      </c>
      <c r="G3" s="4" t="s">
        <v>16</v>
      </c>
      <c r="H3" s="36" t="s">
        <v>17</v>
      </c>
      <c r="I3" s="36"/>
      <c r="J3" s="4" t="s">
        <v>19</v>
      </c>
      <c r="K3" s="4" t="s">
        <v>16</v>
      </c>
      <c r="L3" s="14" t="s">
        <v>15</v>
      </c>
      <c r="M3" s="14" t="s">
        <v>16</v>
      </c>
      <c r="N3" s="4" t="s">
        <v>19</v>
      </c>
      <c r="O3" s="4" t="s">
        <v>16</v>
      </c>
      <c r="P3" s="8" t="s">
        <v>17</v>
      </c>
      <c r="Q3" s="4" t="s">
        <v>19</v>
      </c>
      <c r="R3" s="4" t="s">
        <v>16</v>
      </c>
      <c r="S3" s="8" t="s">
        <v>17</v>
      </c>
    </row>
    <row r="4" spans="1:19" hidden="1">
      <c r="A4" s="9" t="s">
        <v>20</v>
      </c>
      <c r="B4" s="3">
        <v>112.94</v>
      </c>
      <c r="C4" s="3">
        <v>124.97</v>
      </c>
      <c r="D4" s="3">
        <v>95.429999999999993</v>
      </c>
      <c r="E4" s="3">
        <v>134.32</v>
      </c>
      <c r="F4" s="12">
        <f>D4+B4</f>
        <v>208.37</v>
      </c>
      <c r="G4" s="12">
        <f>E4+C4</f>
        <v>259.28999999999996</v>
      </c>
      <c r="H4" s="12">
        <f>G4/F4%</f>
        <v>124.43729903536976</v>
      </c>
      <c r="I4" s="12"/>
      <c r="J4" s="3">
        <v>58.769999999999996</v>
      </c>
      <c r="K4" s="3">
        <v>97</v>
      </c>
      <c r="L4" s="3">
        <v>62.89</v>
      </c>
      <c r="M4" s="3">
        <v>55.399999999999991</v>
      </c>
      <c r="N4" s="3">
        <f>L4+J4</f>
        <v>121.66</v>
      </c>
      <c r="O4" s="3">
        <f>M4+K4</f>
        <v>152.39999999999998</v>
      </c>
      <c r="P4" s="10">
        <f>O4/N4%</f>
        <v>125.26713792536576</v>
      </c>
      <c r="Q4" s="12">
        <f>N4+F4</f>
        <v>330.03</v>
      </c>
      <c r="R4" s="12">
        <f>O4+G4</f>
        <v>411.68999999999994</v>
      </c>
      <c r="S4" s="10">
        <f>R4/Q4%</f>
        <v>124.74320516316698</v>
      </c>
    </row>
    <row r="5" spans="1:19" hidden="1">
      <c r="A5" s="9" t="s">
        <v>21</v>
      </c>
      <c r="B5" s="3">
        <v>28.119999999999997</v>
      </c>
      <c r="C5" s="3">
        <v>27.85</v>
      </c>
      <c r="D5" s="3">
        <v>126.55999999999999</v>
      </c>
      <c r="E5" s="3">
        <v>190.44</v>
      </c>
      <c r="F5" s="12">
        <f t="shared" ref="F5:F12" si="0">D5+B5</f>
        <v>154.67999999999998</v>
      </c>
      <c r="G5" s="12">
        <f t="shared" ref="G5:G12" si="1">E5+C5</f>
        <v>218.29</v>
      </c>
      <c r="H5" s="12">
        <f t="shared" ref="H5:H13" si="2">G5/F5%</f>
        <v>141.12361003361781</v>
      </c>
      <c r="I5" s="12"/>
      <c r="J5" s="3">
        <v>52.660000000000004</v>
      </c>
      <c r="K5" s="3">
        <v>64.92</v>
      </c>
      <c r="L5" s="3">
        <v>24.1</v>
      </c>
      <c r="M5" s="3">
        <v>20.68</v>
      </c>
      <c r="N5" s="3">
        <f t="shared" ref="N5:N12" si="3">L5+J5</f>
        <v>76.760000000000005</v>
      </c>
      <c r="O5" s="3">
        <f t="shared" ref="O5:O12" si="4">M5+K5</f>
        <v>85.6</v>
      </c>
      <c r="P5" s="10">
        <f t="shared" ref="P5:P13" si="5">O5/N5%</f>
        <v>111.51641479937466</v>
      </c>
      <c r="Q5" s="12">
        <f t="shared" ref="Q5:Q12" si="6">N5+F5</f>
        <v>231.44</v>
      </c>
      <c r="R5" s="12">
        <f t="shared" ref="R5:R12" si="7">O5+G5</f>
        <v>303.89</v>
      </c>
      <c r="S5" s="10">
        <f t="shared" ref="S5:S12" si="8">R5/Q5%</f>
        <v>131.30400967853438</v>
      </c>
    </row>
    <row r="6" spans="1:19" hidden="1">
      <c r="A6" s="9" t="s">
        <v>22</v>
      </c>
      <c r="B6" s="3">
        <v>35.47</v>
      </c>
      <c r="C6" s="3">
        <v>21.42</v>
      </c>
      <c r="D6" s="3">
        <v>54.05</v>
      </c>
      <c r="E6" s="3">
        <v>35.200000000000003</v>
      </c>
      <c r="F6" s="12">
        <f t="shared" si="0"/>
        <v>89.52</v>
      </c>
      <c r="G6" s="12">
        <f t="shared" si="1"/>
        <v>56.620000000000005</v>
      </c>
      <c r="H6" s="12">
        <f t="shared" si="2"/>
        <v>63.248436103663991</v>
      </c>
      <c r="I6" s="12"/>
      <c r="J6" s="3">
        <v>36.47</v>
      </c>
      <c r="K6" s="3">
        <v>35.93</v>
      </c>
      <c r="L6" s="3">
        <v>30.29</v>
      </c>
      <c r="M6" s="3">
        <v>26</v>
      </c>
      <c r="N6" s="3">
        <f t="shared" si="3"/>
        <v>66.759999999999991</v>
      </c>
      <c r="O6" s="3">
        <f t="shared" si="4"/>
        <v>61.93</v>
      </c>
      <c r="P6" s="10">
        <f t="shared" si="5"/>
        <v>92.765128819652503</v>
      </c>
      <c r="Q6" s="12">
        <f t="shared" si="6"/>
        <v>156.27999999999997</v>
      </c>
      <c r="R6" s="12">
        <f t="shared" si="7"/>
        <v>118.55000000000001</v>
      </c>
      <c r="S6" s="10">
        <f t="shared" si="8"/>
        <v>75.857435372408517</v>
      </c>
    </row>
    <row r="7" spans="1:19" hidden="1">
      <c r="A7" s="9" t="s">
        <v>23</v>
      </c>
      <c r="B7" s="3">
        <v>30.080000000000005</v>
      </c>
      <c r="C7" s="3">
        <v>22.4</v>
      </c>
      <c r="D7" s="3">
        <v>26.67</v>
      </c>
      <c r="E7" s="3">
        <v>27.840000000000003</v>
      </c>
      <c r="F7" s="12">
        <f t="shared" si="0"/>
        <v>56.750000000000007</v>
      </c>
      <c r="G7" s="12">
        <f t="shared" si="1"/>
        <v>50.24</v>
      </c>
      <c r="H7" s="12">
        <f t="shared" si="2"/>
        <v>88.528634361233472</v>
      </c>
      <c r="I7" s="12"/>
      <c r="J7" s="3">
        <v>29.08</v>
      </c>
      <c r="K7" s="3">
        <v>31.029999999999998</v>
      </c>
      <c r="L7" s="3">
        <v>24.7</v>
      </c>
      <c r="M7" s="3">
        <v>22.990000000000002</v>
      </c>
      <c r="N7" s="3">
        <f t="shared" si="3"/>
        <v>53.78</v>
      </c>
      <c r="O7" s="3">
        <f t="shared" si="4"/>
        <v>54.019999999999996</v>
      </c>
      <c r="P7" s="10">
        <f t="shared" si="5"/>
        <v>100.44626255113424</v>
      </c>
      <c r="Q7" s="12">
        <f t="shared" si="6"/>
        <v>110.53</v>
      </c>
      <c r="R7" s="12">
        <f t="shared" si="7"/>
        <v>104.25999999999999</v>
      </c>
      <c r="S7" s="10">
        <f t="shared" si="8"/>
        <v>94.32733194607799</v>
      </c>
    </row>
    <row r="8" spans="1:19" hidden="1">
      <c r="A8" s="9" t="s">
        <v>24</v>
      </c>
      <c r="B8" s="3">
        <v>75.28</v>
      </c>
      <c r="C8" s="3">
        <v>110.68</v>
      </c>
      <c r="D8" s="3">
        <v>88.070000000000007</v>
      </c>
      <c r="E8" s="3">
        <v>97.75</v>
      </c>
      <c r="F8" s="12">
        <f t="shared" si="0"/>
        <v>163.35000000000002</v>
      </c>
      <c r="G8" s="12">
        <f t="shared" si="1"/>
        <v>208.43</v>
      </c>
      <c r="H8" s="12">
        <f t="shared" si="2"/>
        <v>127.59718396082032</v>
      </c>
      <c r="I8" s="12"/>
      <c r="J8" s="3">
        <v>29.27</v>
      </c>
      <c r="K8" s="3">
        <v>34.29</v>
      </c>
      <c r="L8" s="3">
        <v>39.299999999999997</v>
      </c>
      <c r="M8" s="3">
        <v>50.769999999999996</v>
      </c>
      <c r="N8" s="3">
        <f t="shared" si="3"/>
        <v>68.569999999999993</v>
      </c>
      <c r="O8" s="3">
        <f t="shared" si="4"/>
        <v>85.06</v>
      </c>
      <c r="P8" s="10">
        <f t="shared" si="5"/>
        <v>124.04841767536824</v>
      </c>
      <c r="Q8" s="12">
        <f t="shared" si="6"/>
        <v>231.92000000000002</v>
      </c>
      <c r="R8" s="12">
        <f t="shared" si="7"/>
        <v>293.49</v>
      </c>
      <c r="S8" s="10">
        <f t="shared" si="8"/>
        <v>126.54794756812693</v>
      </c>
    </row>
    <row r="9" spans="1:19" hidden="1">
      <c r="A9" s="9" t="s">
        <v>25</v>
      </c>
      <c r="B9" s="3">
        <v>50.519999999999996</v>
      </c>
      <c r="C9" s="3">
        <v>60.089999999999996</v>
      </c>
      <c r="D9" s="3">
        <v>58.49</v>
      </c>
      <c r="E9" s="3">
        <v>61.080000000000005</v>
      </c>
      <c r="F9" s="12">
        <f t="shared" si="0"/>
        <v>109.00999999999999</v>
      </c>
      <c r="G9" s="12">
        <f t="shared" si="1"/>
        <v>121.17</v>
      </c>
      <c r="H9" s="12">
        <f t="shared" si="2"/>
        <v>111.1549399137694</v>
      </c>
      <c r="I9" s="12"/>
      <c r="J9" s="3">
        <v>75.39</v>
      </c>
      <c r="K9" s="3">
        <v>59.36</v>
      </c>
      <c r="L9" s="3">
        <v>37.510000000000005</v>
      </c>
      <c r="M9" s="3">
        <v>34.74</v>
      </c>
      <c r="N9" s="3">
        <f t="shared" si="3"/>
        <v>112.9</v>
      </c>
      <c r="O9" s="3">
        <f t="shared" si="4"/>
        <v>94.1</v>
      </c>
      <c r="P9" s="10">
        <f t="shared" si="5"/>
        <v>83.348095659875995</v>
      </c>
      <c r="Q9" s="12">
        <f t="shared" si="6"/>
        <v>221.91</v>
      </c>
      <c r="R9" s="12">
        <f t="shared" si="7"/>
        <v>215.26999999999998</v>
      </c>
      <c r="S9" s="10">
        <f t="shared" si="8"/>
        <v>97.0077959533144</v>
      </c>
    </row>
    <row r="10" spans="1:19" hidden="1">
      <c r="A10" s="9" t="s">
        <v>26</v>
      </c>
      <c r="B10" s="3">
        <v>42</v>
      </c>
      <c r="C10" s="3">
        <v>27.79</v>
      </c>
      <c r="D10" s="3">
        <v>150.15</v>
      </c>
      <c r="E10" s="3">
        <v>146.81</v>
      </c>
      <c r="F10" s="12">
        <f t="shared" si="0"/>
        <v>192.15</v>
      </c>
      <c r="G10" s="12">
        <f t="shared" si="1"/>
        <v>174.6</v>
      </c>
      <c r="H10" s="12">
        <f t="shared" si="2"/>
        <v>90.866510538641677</v>
      </c>
      <c r="I10" s="12"/>
      <c r="J10" s="3">
        <v>37.17</v>
      </c>
      <c r="K10" s="3">
        <v>43.9</v>
      </c>
      <c r="L10" s="3">
        <v>20.28</v>
      </c>
      <c r="M10" s="3">
        <v>19.190000000000001</v>
      </c>
      <c r="N10" s="3">
        <f t="shared" si="3"/>
        <v>57.45</v>
      </c>
      <c r="O10" s="3">
        <f t="shared" si="4"/>
        <v>63.09</v>
      </c>
      <c r="P10" s="10">
        <f t="shared" si="5"/>
        <v>109.81723237597912</v>
      </c>
      <c r="Q10" s="12">
        <f t="shared" si="6"/>
        <v>249.60000000000002</v>
      </c>
      <c r="R10" s="12">
        <f t="shared" si="7"/>
        <v>237.69</v>
      </c>
      <c r="S10" s="10">
        <f t="shared" si="8"/>
        <v>95.228365384615373</v>
      </c>
    </row>
    <row r="11" spans="1:19" hidden="1">
      <c r="A11" s="9" t="s">
        <v>27</v>
      </c>
      <c r="B11" s="3">
        <v>37.46</v>
      </c>
      <c r="C11" s="3">
        <v>46.53</v>
      </c>
      <c r="D11" s="3">
        <v>133.74</v>
      </c>
      <c r="E11" s="3">
        <v>97.699999999999989</v>
      </c>
      <c r="F11" s="12">
        <f t="shared" si="0"/>
        <v>171.20000000000002</v>
      </c>
      <c r="G11" s="12">
        <f t="shared" si="1"/>
        <v>144.22999999999999</v>
      </c>
      <c r="H11" s="12">
        <f t="shared" si="2"/>
        <v>84.246495327102792</v>
      </c>
      <c r="I11" s="12"/>
      <c r="J11" s="3">
        <v>44.34</v>
      </c>
      <c r="K11" s="3">
        <v>35.799999999999997</v>
      </c>
      <c r="L11" s="3">
        <v>27.63</v>
      </c>
      <c r="M11" s="3">
        <v>12.34</v>
      </c>
      <c r="N11" s="3">
        <f t="shared" si="3"/>
        <v>71.97</v>
      </c>
      <c r="O11" s="3">
        <f t="shared" si="4"/>
        <v>48.14</v>
      </c>
      <c r="P11" s="10">
        <f t="shared" si="5"/>
        <v>66.888981520077806</v>
      </c>
      <c r="Q11" s="12">
        <f t="shared" si="6"/>
        <v>243.17000000000002</v>
      </c>
      <c r="R11" s="12">
        <f t="shared" si="7"/>
        <v>192.37</v>
      </c>
      <c r="S11" s="10">
        <f t="shared" si="8"/>
        <v>79.10926512316486</v>
      </c>
    </row>
    <row r="12" spans="1:19">
      <c r="A12" s="9" t="s">
        <v>28</v>
      </c>
      <c r="B12" s="3">
        <v>84.53</v>
      </c>
      <c r="C12" s="3">
        <v>83.38</v>
      </c>
      <c r="D12" s="3">
        <v>40.44</v>
      </c>
      <c r="E12" s="3">
        <v>34.89</v>
      </c>
      <c r="F12" s="12">
        <f t="shared" si="0"/>
        <v>124.97</v>
      </c>
      <c r="G12" s="12">
        <f t="shared" si="1"/>
        <v>118.27</v>
      </c>
      <c r="H12" s="12">
        <f t="shared" si="2"/>
        <v>94.638713291189873</v>
      </c>
      <c r="I12" s="12"/>
      <c r="J12" s="3">
        <v>34.269999999999996</v>
      </c>
      <c r="K12" s="3">
        <v>19.839999999999996</v>
      </c>
      <c r="L12" s="3">
        <v>27.169999999999998</v>
      </c>
      <c r="M12" s="3">
        <v>27.28</v>
      </c>
      <c r="N12" s="3">
        <f t="shared" si="3"/>
        <v>61.44</v>
      </c>
      <c r="O12" s="3">
        <f t="shared" si="4"/>
        <v>47.12</v>
      </c>
      <c r="P12" s="10">
        <f t="shared" si="5"/>
        <v>76.692708333333343</v>
      </c>
      <c r="Q12" s="12">
        <f t="shared" si="6"/>
        <v>186.41</v>
      </c>
      <c r="R12" s="12">
        <f t="shared" si="7"/>
        <v>165.39</v>
      </c>
      <c r="S12" s="10">
        <f t="shared" si="8"/>
        <v>88.723780913041139</v>
      </c>
    </row>
    <row r="13" spans="1:19" ht="15.75" thickBot="1">
      <c r="A13" s="11"/>
      <c r="B13" s="5">
        <v>496.4</v>
      </c>
      <c r="C13" s="5">
        <v>525.11</v>
      </c>
      <c r="D13" s="5">
        <f>SUM(D4:D12)</f>
        <v>773.59999999999991</v>
      </c>
      <c r="E13" s="5">
        <f>SUM(E4:E12)</f>
        <v>826.03000000000009</v>
      </c>
      <c r="F13" s="13">
        <f>SUM(F4:F12)</f>
        <v>1270</v>
      </c>
      <c r="G13" s="13">
        <f>SUM(G4:G12)</f>
        <v>1351.1399999999999</v>
      </c>
      <c r="H13" s="37">
        <f t="shared" si="2"/>
        <v>106.38897637795276</v>
      </c>
      <c r="I13" s="38"/>
      <c r="J13" s="5">
        <f t="shared" ref="J13:O13" si="9">SUM(J4:J12)</f>
        <v>397.42000000000007</v>
      </c>
      <c r="K13" s="5">
        <f t="shared" si="9"/>
        <v>422.07</v>
      </c>
      <c r="L13" s="5">
        <f t="shared" si="9"/>
        <v>293.87</v>
      </c>
      <c r="M13" s="5">
        <f t="shared" si="9"/>
        <v>269.39</v>
      </c>
      <c r="N13" s="5">
        <f t="shared" si="9"/>
        <v>691.29000000000019</v>
      </c>
      <c r="O13" s="5">
        <f t="shared" si="9"/>
        <v>691.45999999999992</v>
      </c>
      <c r="P13" s="6">
        <f t="shared" si="5"/>
        <v>100.0245917053624</v>
      </c>
      <c r="Q13" s="5">
        <f t="shared" ref="Q13:R13" si="10">SUM(Q4:Q12)</f>
        <v>1961.2900000000002</v>
      </c>
      <c r="R13" s="5">
        <f t="shared" si="10"/>
        <v>2042.6</v>
      </c>
      <c r="S13" s="6">
        <f t="shared" ref="S13" si="11">R13/Q13%</f>
        <v>104.14574081344419</v>
      </c>
    </row>
    <row r="15" spans="1:19">
      <c r="J15" s="106"/>
      <c r="K15" s="106"/>
    </row>
    <row r="16" spans="1:19">
      <c r="J16" s="106"/>
      <c r="K16" s="106"/>
    </row>
  </sheetData>
  <mergeCells count="6">
    <mergeCell ref="Q2:S2"/>
    <mergeCell ref="J2:K2"/>
    <mergeCell ref="L2:M2"/>
    <mergeCell ref="N2:P2"/>
    <mergeCell ref="D2:E2"/>
    <mergeCell ref="F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filterMode="1"/>
  <dimension ref="A1:P102"/>
  <sheetViews>
    <sheetView workbookViewId="0">
      <selection activeCell="I3" sqref="I3"/>
    </sheetView>
  </sheetViews>
  <sheetFormatPr defaultColWidth="8.7109375" defaultRowHeight="15"/>
  <cols>
    <col min="1" max="1" width="8.7109375" style="115"/>
    <col min="2" max="2" width="6.28515625" style="115" customWidth="1"/>
    <col min="3" max="3" width="7.42578125" style="115" customWidth="1"/>
    <col min="4" max="4" width="12.7109375" style="115" customWidth="1"/>
    <col min="5" max="5" width="5.85546875" style="115" customWidth="1"/>
    <col min="6" max="7" width="8.7109375" style="115"/>
    <col min="8" max="8" width="6.42578125" style="115" customWidth="1"/>
    <col min="9" max="9" width="63.42578125" style="115" customWidth="1"/>
    <col min="10" max="10" width="8.7109375" style="115"/>
    <col min="11" max="11" width="88" style="115" customWidth="1"/>
    <col min="12" max="12" width="41.5703125" style="115" customWidth="1"/>
    <col min="13" max="16384" width="8.7109375" style="115"/>
  </cols>
  <sheetData>
    <row r="1" spans="1:12" s="17" customFormat="1">
      <c r="B1" s="15"/>
      <c r="C1" s="16"/>
      <c r="D1" s="15"/>
      <c r="E1" s="15"/>
      <c r="F1" s="15"/>
      <c r="G1" s="15"/>
      <c r="H1" s="15"/>
      <c r="J1" s="15"/>
    </row>
    <row r="2" spans="1:12" s="17" customFormat="1">
      <c r="B2" s="15"/>
      <c r="C2" s="18" t="s">
        <v>31</v>
      </c>
      <c r="D2" s="18" t="s">
        <v>32</v>
      </c>
      <c r="E2" s="18"/>
      <c r="F2" s="18"/>
      <c r="G2" s="15"/>
      <c r="H2" s="15"/>
      <c r="J2" s="15"/>
    </row>
    <row r="3" spans="1:12" s="17" customFormat="1">
      <c r="B3" s="15"/>
      <c r="C3" s="19" t="s">
        <v>33</v>
      </c>
      <c r="D3" s="20"/>
      <c r="E3" s="20"/>
      <c r="F3" s="21"/>
      <c r="G3" s="15"/>
      <c r="H3" s="15"/>
      <c r="J3" s="15"/>
    </row>
    <row r="4" spans="1:12" s="17" customFormat="1" ht="15.75" thickBot="1">
      <c r="B4" s="15"/>
      <c r="C4" s="15"/>
      <c r="D4" s="15"/>
      <c r="E4" s="111">
        <f>SUBTOTAL(9,E6:E102)</f>
        <v>127</v>
      </c>
      <c r="F4" s="111">
        <f>SUBTOTAL(9,F6:F102)</f>
        <v>127</v>
      </c>
      <c r="G4" s="133">
        <f>F4/E4%</f>
        <v>100</v>
      </c>
      <c r="H4" s="15"/>
      <c r="J4" s="15"/>
    </row>
    <row r="5" spans="1:12" s="17" customFormat="1" ht="56.45" customHeight="1">
      <c r="A5" s="108" t="s">
        <v>245</v>
      </c>
      <c r="B5" s="22" t="s">
        <v>34</v>
      </c>
      <c r="C5" s="22" t="s">
        <v>35</v>
      </c>
      <c r="D5" s="22" t="s">
        <v>36</v>
      </c>
      <c r="E5" s="110" t="s">
        <v>37</v>
      </c>
      <c r="F5" s="110" t="s">
        <v>38</v>
      </c>
      <c r="G5" s="110" t="s">
        <v>39</v>
      </c>
      <c r="H5" s="23" t="s">
        <v>40</v>
      </c>
      <c r="I5" s="22" t="s">
        <v>41</v>
      </c>
      <c r="J5" s="23" t="s">
        <v>42</v>
      </c>
      <c r="K5" s="22" t="s">
        <v>43</v>
      </c>
      <c r="L5" s="109" t="s">
        <v>44</v>
      </c>
    </row>
    <row r="6" spans="1:12" hidden="1">
      <c r="A6" s="112" t="s">
        <v>246</v>
      </c>
      <c r="B6" s="24" t="s">
        <v>45</v>
      </c>
      <c r="C6" s="24" t="s">
        <v>46</v>
      </c>
      <c r="D6" s="113">
        <v>120319</v>
      </c>
      <c r="E6" s="24">
        <v>16</v>
      </c>
      <c r="F6" s="24">
        <v>16</v>
      </c>
      <c r="G6" s="24" t="s">
        <v>47</v>
      </c>
      <c r="H6" s="113" t="s">
        <v>48</v>
      </c>
      <c r="I6" s="78" t="s">
        <v>49</v>
      </c>
      <c r="J6" s="25" t="s">
        <v>47</v>
      </c>
      <c r="K6" s="78" t="s">
        <v>50</v>
      </c>
      <c r="L6" s="114" t="s">
        <v>51</v>
      </c>
    </row>
    <row r="7" spans="1:12" hidden="1">
      <c r="A7" s="112" t="s">
        <v>246</v>
      </c>
      <c r="B7" s="24" t="s">
        <v>45</v>
      </c>
      <c r="C7" s="24" t="s">
        <v>46</v>
      </c>
      <c r="D7" s="113">
        <v>120397</v>
      </c>
      <c r="E7" s="24">
        <v>8</v>
      </c>
      <c r="F7" s="24">
        <v>8</v>
      </c>
      <c r="G7" s="24" t="s">
        <v>47</v>
      </c>
      <c r="H7" s="113" t="s">
        <v>48</v>
      </c>
      <c r="I7" s="116" t="s">
        <v>52</v>
      </c>
      <c r="J7" s="25" t="s">
        <v>47</v>
      </c>
      <c r="K7" s="116" t="s">
        <v>52</v>
      </c>
      <c r="L7" s="114" t="s">
        <v>53</v>
      </c>
    </row>
    <row r="8" spans="1:12" hidden="1">
      <c r="A8" s="112" t="s">
        <v>246</v>
      </c>
      <c r="B8" s="24" t="s">
        <v>45</v>
      </c>
      <c r="C8" s="24" t="s">
        <v>54</v>
      </c>
      <c r="D8" s="113" t="s">
        <v>55</v>
      </c>
      <c r="E8" s="24">
        <v>10</v>
      </c>
      <c r="F8" s="24">
        <v>10</v>
      </c>
      <c r="G8" s="24" t="s">
        <v>48</v>
      </c>
      <c r="H8" s="113" t="s">
        <v>56</v>
      </c>
      <c r="I8" s="78" t="s">
        <v>57</v>
      </c>
      <c r="J8" s="25" t="s">
        <v>47</v>
      </c>
      <c r="K8" s="78" t="s">
        <v>58</v>
      </c>
      <c r="L8" s="114"/>
    </row>
    <row r="9" spans="1:12" hidden="1">
      <c r="A9" s="112" t="s">
        <v>246</v>
      </c>
      <c r="B9" s="24" t="s">
        <v>45</v>
      </c>
      <c r="C9" s="24" t="s">
        <v>54</v>
      </c>
      <c r="D9" s="113" t="s">
        <v>59</v>
      </c>
      <c r="E9" s="113">
        <v>10</v>
      </c>
      <c r="F9" s="26">
        <v>10</v>
      </c>
      <c r="G9" s="24" t="s">
        <v>47</v>
      </c>
      <c r="H9" s="113" t="s">
        <v>56</v>
      </c>
      <c r="I9" s="78" t="s">
        <v>57</v>
      </c>
      <c r="J9" s="25" t="s">
        <v>47</v>
      </c>
      <c r="K9" s="78" t="s">
        <v>60</v>
      </c>
      <c r="L9" s="114"/>
    </row>
    <row r="10" spans="1:12" hidden="1">
      <c r="A10" s="112" t="s">
        <v>247</v>
      </c>
      <c r="B10" s="24" t="s">
        <v>45</v>
      </c>
      <c r="C10" s="24" t="s">
        <v>61</v>
      </c>
      <c r="D10" s="24">
        <v>1281285</v>
      </c>
      <c r="E10" s="113">
        <v>65</v>
      </c>
      <c r="F10" s="26">
        <v>65</v>
      </c>
      <c r="G10" s="24" t="s">
        <v>47</v>
      </c>
      <c r="H10" s="113" t="s">
        <v>47</v>
      </c>
      <c r="I10" s="78" t="s">
        <v>62</v>
      </c>
      <c r="J10" s="25" t="s">
        <v>47</v>
      </c>
      <c r="K10" s="78" t="s">
        <v>63</v>
      </c>
      <c r="L10" s="114" t="s">
        <v>64</v>
      </c>
    </row>
    <row r="11" spans="1:12" hidden="1">
      <c r="A11" s="112" t="s">
        <v>247</v>
      </c>
      <c r="B11" s="24" t="s">
        <v>45</v>
      </c>
      <c r="C11" s="24" t="s">
        <v>61</v>
      </c>
      <c r="D11" s="26">
        <v>1281193</v>
      </c>
      <c r="E11" s="113">
        <v>4</v>
      </c>
      <c r="F11" s="26">
        <v>4</v>
      </c>
      <c r="G11" s="24" t="s">
        <v>47</v>
      </c>
      <c r="H11" s="113" t="s">
        <v>48</v>
      </c>
      <c r="I11" s="78" t="s">
        <v>65</v>
      </c>
      <c r="J11" s="25" t="s">
        <v>47</v>
      </c>
      <c r="K11" s="78" t="s">
        <v>66</v>
      </c>
      <c r="L11" s="114"/>
    </row>
    <row r="12" spans="1:12" hidden="1">
      <c r="A12" s="112" t="s">
        <v>247</v>
      </c>
      <c r="B12" s="24" t="s">
        <v>45</v>
      </c>
      <c r="C12" s="24" t="s">
        <v>61</v>
      </c>
      <c r="D12" s="26">
        <v>1281357</v>
      </c>
      <c r="E12" s="113">
        <v>6</v>
      </c>
      <c r="F12" s="26">
        <v>6</v>
      </c>
      <c r="G12" s="24" t="s">
        <v>47</v>
      </c>
      <c r="H12" s="113" t="s">
        <v>48</v>
      </c>
      <c r="I12" s="78" t="s">
        <v>67</v>
      </c>
      <c r="J12" s="25" t="s">
        <v>47</v>
      </c>
      <c r="K12" s="78" t="s">
        <v>66</v>
      </c>
      <c r="L12" s="114"/>
    </row>
    <row r="13" spans="1:12" hidden="1">
      <c r="A13" s="112" t="s">
        <v>247</v>
      </c>
      <c r="B13" s="24" t="s">
        <v>45</v>
      </c>
      <c r="C13" s="24" t="s">
        <v>61</v>
      </c>
      <c r="D13" s="26">
        <v>1281356</v>
      </c>
      <c r="E13" s="113">
        <v>25</v>
      </c>
      <c r="F13" s="26">
        <v>25</v>
      </c>
      <c r="G13" s="24" t="s">
        <v>47</v>
      </c>
      <c r="H13" s="113" t="s">
        <v>48</v>
      </c>
      <c r="I13" s="78" t="s">
        <v>68</v>
      </c>
      <c r="J13" s="25" t="s">
        <v>47</v>
      </c>
      <c r="K13" s="78" t="s">
        <v>69</v>
      </c>
      <c r="L13" s="114" t="s">
        <v>70</v>
      </c>
    </row>
    <row r="14" spans="1:12" hidden="1">
      <c r="A14" s="112" t="s">
        <v>247</v>
      </c>
      <c r="B14" s="24" t="s">
        <v>45</v>
      </c>
      <c r="C14" s="24" t="s">
        <v>61</v>
      </c>
      <c r="D14" s="26">
        <v>1290692</v>
      </c>
      <c r="E14" s="113">
        <v>10</v>
      </c>
      <c r="F14" s="26">
        <v>10</v>
      </c>
      <c r="G14" s="24" t="s">
        <v>47</v>
      </c>
      <c r="H14" s="113" t="s">
        <v>48</v>
      </c>
      <c r="I14" s="78" t="s">
        <v>65</v>
      </c>
      <c r="J14" s="25" t="s">
        <v>47</v>
      </c>
      <c r="K14" s="78" t="s">
        <v>66</v>
      </c>
      <c r="L14" s="114"/>
    </row>
    <row r="15" spans="1:12" hidden="1">
      <c r="A15" s="112" t="s">
        <v>247</v>
      </c>
      <c r="B15" s="24" t="s">
        <v>45</v>
      </c>
      <c r="C15" s="24" t="s">
        <v>61</v>
      </c>
      <c r="D15" s="26">
        <v>1290697</v>
      </c>
      <c r="E15" s="113">
        <v>8</v>
      </c>
      <c r="F15" s="26">
        <v>8</v>
      </c>
      <c r="G15" s="24" t="s">
        <v>47</v>
      </c>
      <c r="H15" s="113" t="s">
        <v>48</v>
      </c>
      <c r="I15" s="78" t="s">
        <v>71</v>
      </c>
      <c r="J15" s="25" t="s">
        <v>47</v>
      </c>
      <c r="K15" s="78" t="s">
        <v>72</v>
      </c>
      <c r="L15" s="114"/>
    </row>
    <row r="16" spans="1:12" hidden="1">
      <c r="A16" s="112" t="s">
        <v>247</v>
      </c>
      <c r="B16" s="24" t="s">
        <v>45</v>
      </c>
      <c r="C16" s="24" t="s">
        <v>73</v>
      </c>
      <c r="D16" s="26">
        <v>78389</v>
      </c>
      <c r="E16" s="113">
        <v>100</v>
      </c>
      <c r="F16" s="26">
        <v>100</v>
      </c>
      <c r="G16" s="24" t="s">
        <v>47</v>
      </c>
      <c r="H16" s="113" t="s">
        <v>48</v>
      </c>
      <c r="I16" s="78" t="s">
        <v>74</v>
      </c>
      <c r="J16" s="25" t="s">
        <v>47</v>
      </c>
      <c r="K16" s="78" t="s">
        <v>75</v>
      </c>
      <c r="L16" s="114" t="s">
        <v>76</v>
      </c>
    </row>
    <row r="17" spans="1:12" hidden="1">
      <c r="A17" s="112" t="s">
        <v>247</v>
      </c>
      <c r="B17" s="24" t="s">
        <v>45</v>
      </c>
      <c r="C17" s="24" t="s">
        <v>73</v>
      </c>
      <c r="D17" s="26">
        <v>22030</v>
      </c>
      <c r="E17" s="113">
        <v>5</v>
      </c>
      <c r="F17" s="26">
        <v>5</v>
      </c>
      <c r="G17" s="24" t="s">
        <v>47</v>
      </c>
      <c r="H17" s="113" t="s">
        <v>48</v>
      </c>
      <c r="I17" s="78" t="s">
        <v>77</v>
      </c>
      <c r="J17" s="25" t="s">
        <v>47</v>
      </c>
      <c r="K17" s="78" t="s">
        <v>78</v>
      </c>
      <c r="L17" s="114" t="s">
        <v>319</v>
      </c>
    </row>
    <row r="18" spans="1:12" hidden="1">
      <c r="A18" s="112" t="s">
        <v>247</v>
      </c>
      <c r="B18" s="24" t="s">
        <v>45</v>
      </c>
      <c r="C18" s="26" t="s">
        <v>73</v>
      </c>
      <c r="D18" s="113">
        <v>22008</v>
      </c>
      <c r="E18" s="24">
        <v>10</v>
      </c>
      <c r="F18" s="26">
        <v>10</v>
      </c>
      <c r="G18" s="24" t="s">
        <v>47</v>
      </c>
      <c r="H18" s="113" t="s">
        <v>48</v>
      </c>
      <c r="I18" s="78" t="s">
        <v>79</v>
      </c>
      <c r="J18" s="25" t="s">
        <v>47</v>
      </c>
      <c r="K18" s="78" t="s">
        <v>80</v>
      </c>
      <c r="L18" s="114" t="s">
        <v>81</v>
      </c>
    </row>
    <row r="19" spans="1:12" hidden="1">
      <c r="A19" s="112" t="s">
        <v>247</v>
      </c>
      <c r="B19" s="24" t="s">
        <v>45</v>
      </c>
      <c r="C19" s="113" t="s">
        <v>82</v>
      </c>
      <c r="D19" s="113">
        <v>4038</v>
      </c>
      <c r="E19" s="113">
        <v>6</v>
      </c>
      <c r="F19" s="26">
        <v>6</v>
      </c>
      <c r="G19" s="24" t="s">
        <v>47</v>
      </c>
      <c r="H19" s="113" t="s">
        <v>56</v>
      </c>
      <c r="I19" s="78" t="s">
        <v>83</v>
      </c>
      <c r="J19" s="25" t="s">
        <v>47</v>
      </c>
      <c r="K19" s="78" t="s">
        <v>84</v>
      </c>
      <c r="L19" s="114" t="s">
        <v>85</v>
      </c>
    </row>
    <row r="20" spans="1:12" hidden="1">
      <c r="A20" s="112" t="s">
        <v>248</v>
      </c>
      <c r="B20" s="113" t="s">
        <v>45</v>
      </c>
      <c r="C20" s="24" t="s">
        <v>86</v>
      </c>
      <c r="D20" s="34" t="s">
        <v>87</v>
      </c>
      <c r="E20" s="78">
        <v>8</v>
      </c>
      <c r="F20" s="26">
        <v>8</v>
      </c>
      <c r="G20" s="78" t="s">
        <v>88</v>
      </c>
      <c r="H20" s="113" t="s">
        <v>48</v>
      </c>
      <c r="I20" s="78" t="s">
        <v>89</v>
      </c>
      <c r="J20" s="25" t="s">
        <v>47</v>
      </c>
      <c r="K20" s="78"/>
      <c r="L20" s="114" t="s">
        <v>90</v>
      </c>
    </row>
    <row r="21" spans="1:12" hidden="1">
      <c r="A21" s="112" t="s">
        <v>248</v>
      </c>
      <c r="B21" s="113" t="s">
        <v>45</v>
      </c>
      <c r="C21" s="24" t="s">
        <v>86</v>
      </c>
      <c r="D21" s="34" t="s">
        <v>91</v>
      </c>
      <c r="E21" s="78">
        <v>8</v>
      </c>
      <c r="F21" s="26">
        <v>8</v>
      </c>
      <c r="G21" s="78" t="s">
        <v>88</v>
      </c>
      <c r="H21" s="113" t="s">
        <v>48</v>
      </c>
      <c r="I21" s="78" t="s">
        <v>89</v>
      </c>
      <c r="J21" s="25" t="s">
        <v>47</v>
      </c>
      <c r="K21" s="78"/>
      <c r="L21" s="114" t="s">
        <v>92</v>
      </c>
    </row>
    <row r="22" spans="1:12" ht="30" hidden="1">
      <c r="A22" s="112" t="s">
        <v>248</v>
      </c>
      <c r="B22" s="113" t="s">
        <v>45</v>
      </c>
      <c r="C22" s="24" t="s">
        <v>86</v>
      </c>
      <c r="D22" s="34" t="s">
        <v>93</v>
      </c>
      <c r="E22" s="78">
        <v>8</v>
      </c>
      <c r="F22" s="26">
        <v>8</v>
      </c>
      <c r="G22" s="78" t="s">
        <v>88</v>
      </c>
      <c r="H22" s="78" t="s">
        <v>56</v>
      </c>
      <c r="I22" s="78" t="s">
        <v>94</v>
      </c>
      <c r="J22" s="25" t="s">
        <v>47</v>
      </c>
      <c r="K22" s="78"/>
      <c r="L22" s="114"/>
    </row>
    <row r="23" spans="1:12" hidden="1">
      <c r="A23" s="112" t="s">
        <v>248</v>
      </c>
      <c r="B23" s="113" t="s">
        <v>45</v>
      </c>
      <c r="C23" s="24" t="s">
        <v>86</v>
      </c>
      <c r="D23" s="34" t="s">
        <v>95</v>
      </c>
      <c r="E23" s="78">
        <v>2</v>
      </c>
      <c r="F23" s="26">
        <v>2</v>
      </c>
      <c r="G23" s="78" t="s">
        <v>88</v>
      </c>
      <c r="H23" s="78" t="s">
        <v>56</v>
      </c>
      <c r="I23" s="78" t="s">
        <v>94</v>
      </c>
      <c r="J23" s="25" t="s">
        <v>47</v>
      </c>
      <c r="K23" s="78"/>
      <c r="L23" s="114"/>
    </row>
    <row r="24" spans="1:12" ht="30" hidden="1">
      <c r="A24" s="112" t="s">
        <v>248</v>
      </c>
      <c r="B24" s="113" t="s">
        <v>45</v>
      </c>
      <c r="C24" s="24" t="s">
        <v>86</v>
      </c>
      <c r="D24" s="34" t="s">
        <v>96</v>
      </c>
      <c r="E24" s="78">
        <v>8</v>
      </c>
      <c r="F24" s="26">
        <v>8</v>
      </c>
      <c r="G24" s="78" t="s">
        <v>88</v>
      </c>
      <c r="H24" s="113" t="s">
        <v>48</v>
      </c>
      <c r="I24" s="78" t="s">
        <v>97</v>
      </c>
      <c r="J24" s="25" t="s">
        <v>47</v>
      </c>
      <c r="K24" s="78"/>
      <c r="L24" s="114"/>
    </row>
    <row r="25" spans="1:12" hidden="1">
      <c r="A25" s="112" t="s">
        <v>248</v>
      </c>
      <c r="B25" s="113" t="s">
        <v>45</v>
      </c>
      <c r="C25" s="24" t="s">
        <v>86</v>
      </c>
      <c r="D25" s="34" t="s">
        <v>98</v>
      </c>
      <c r="E25" s="78">
        <v>4</v>
      </c>
      <c r="F25" s="26">
        <v>4</v>
      </c>
      <c r="G25" s="78" t="s">
        <v>88</v>
      </c>
      <c r="H25" s="113" t="s">
        <v>48</v>
      </c>
      <c r="I25" s="78" t="s">
        <v>97</v>
      </c>
      <c r="J25" s="25" t="s">
        <v>47</v>
      </c>
      <c r="K25" s="78"/>
      <c r="L25" s="114"/>
    </row>
    <row r="26" spans="1:12" hidden="1">
      <c r="A26" s="112" t="s">
        <v>247</v>
      </c>
      <c r="B26" s="113" t="s">
        <v>45</v>
      </c>
      <c r="C26" s="24" t="s">
        <v>99</v>
      </c>
      <c r="D26" s="34" t="s">
        <v>100</v>
      </c>
      <c r="E26" s="78">
        <v>5</v>
      </c>
      <c r="F26" s="26">
        <v>5</v>
      </c>
      <c r="G26" s="78" t="s">
        <v>88</v>
      </c>
      <c r="H26" s="78" t="s">
        <v>101</v>
      </c>
      <c r="I26" s="78" t="s">
        <v>102</v>
      </c>
      <c r="J26" s="25" t="s">
        <v>47</v>
      </c>
      <c r="K26" s="78" t="s">
        <v>103</v>
      </c>
      <c r="L26" s="114"/>
    </row>
    <row r="27" spans="1:12" hidden="1">
      <c r="A27" s="112" t="s">
        <v>246</v>
      </c>
      <c r="B27" s="25" t="s">
        <v>104</v>
      </c>
      <c r="C27" s="24" t="s">
        <v>46</v>
      </c>
      <c r="D27" s="113">
        <v>120319</v>
      </c>
      <c r="E27" s="113">
        <v>4</v>
      </c>
      <c r="F27" s="26">
        <v>4</v>
      </c>
      <c r="G27" s="27" t="s">
        <v>101</v>
      </c>
      <c r="H27" s="27" t="s">
        <v>56</v>
      </c>
      <c r="I27" s="78" t="s">
        <v>105</v>
      </c>
      <c r="J27" s="25" t="s">
        <v>47</v>
      </c>
      <c r="K27" s="78" t="s">
        <v>106</v>
      </c>
      <c r="L27" s="114"/>
    </row>
    <row r="28" spans="1:12" hidden="1">
      <c r="A28" s="112" t="s">
        <v>246</v>
      </c>
      <c r="B28" s="25" t="s">
        <v>104</v>
      </c>
      <c r="C28" s="24" t="s">
        <v>46</v>
      </c>
      <c r="D28" s="113">
        <v>120397</v>
      </c>
      <c r="E28" s="113">
        <v>4</v>
      </c>
      <c r="F28" s="27">
        <v>4</v>
      </c>
      <c r="G28" s="27" t="s">
        <v>107</v>
      </c>
      <c r="H28" s="27" t="s">
        <v>56</v>
      </c>
      <c r="I28" s="78" t="s">
        <v>108</v>
      </c>
      <c r="J28" s="25" t="s">
        <v>47</v>
      </c>
      <c r="K28" s="78" t="s">
        <v>109</v>
      </c>
      <c r="L28" s="114"/>
    </row>
    <row r="29" spans="1:12" hidden="1">
      <c r="A29" s="112" t="s">
        <v>246</v>
      </c>
      <c r="B29" s="25" t="s">
        <v>104</v>
      </c>
      <c r="C29" s="24" t="s">
        <v>54</v>
      </c>
      <c r="D29" s="113" t="s">
        <v>55</v>
      </c>
      <c r="E29" s="113">
        <v>10</v>
      </c>
      <c r="F29" s="27">
        <v>10</v>
      </c>
      <c r="G29" s="27" t="s">
        <v>107</v>
      </c>
      <c r="H29" s="27" t="s">
        <v>56</v>
      </c>
      <c r="I29" s="78" t="s">
        <v>110</v>
      </c>
      <c r="J29" s="25" t="s">
        <v>47</v>
      </c>
      <c r="K29" s="78" t="s">
        <v>111</v>
      </c>
      <c r="L29" s="114"/>
    </row>
    <row r="30" spans="1:12" hidden="1">
      <c r="A30" s="112" t="s">
        <v>246</v>
      </c>
      <c r="B30" s="25" t="s">
        <v>104</v>
      </c>
      <c r="C30" s="24" t="s">
        <v>54</v>
      </c>
      <c r="D30" s="113" t="s">
        <v>59</v>
      </c>
      <c r="E30" s="113">
        <v>10</v>
      </c>
      <c r="F30" s="27">
        <v>10</v>
      </c>
      <c r="G30" s="27" t="s">
        <v>107</v>
      </c>
      <c r="H30" s="27" t="s">
        <v>56</v>
      </c>
      <c r="I30" s="78" t="s">
        <v>112</v>
      </c>
      <c r="J30" s="25" t="s">
        <v>47</v>
      </c>
      <c r="K30" s="78" t="s">
        <v>111</v>
      </c>
      <c r="L30" s="114"/>
    </row>
    <row r="31" spans="1:12" hidden="1">
      <c r="A31" s="112" t="s">
        <v>247</v>
      </c>
      <c r="B31" s="25" t="s">
        <v>104</v>
      </c>
      <c r="C31" s="113" t="s">
        <v>82</v>
      </c>
      <c r="D31" s="113" t="s">
        <v>113</v>
      </c>
      <c r="E31" s="113">
        <v>8</v>
      </c>
      <c r="F31" s="24">
        <v>0</v>
      </c>
      <c r="G31" s="24" t="s">
        <v>101</v>
      </c>
      <c r="H31" s="25" t="s">
        <v>101</v>
      </c>
      <c r="I31" s="78" t="s">
        <v>114</v>
      </c>
      <c r="J31" s="25" t="s">
        <v>47</v>
      </c>
      <c r="K31" s="78"/>
      <c r="L31" s="114"/>
    </row>
    <row r="32" spans="1:12" hidden="1">
      <c r="A32" s="112" t="s">
        <v>247</v>
      </c>
      <c r="B32" s="25" t="s">
        <v>104</v>
      </c>
      <c r="C32" s="113" t="s">
        <v>82</v>
      </c>
      <c r="D32" s="113" t="s">
        <v>115</v>
      </c>
      <c r="E32" s="113">
        <v>10</v>
      </c>
      <c r="F32" s="24">
        <v>0</v>
      </c>
      <c r="G32" s="24" t="s">
        <v>101</v>
      </c>
      <c r="H32" s="25" t="s">
        <v>101</v>
      </c>
      <c r="I32" s="78" t="s">
        <v>116</v>
      </c>
      <c r="J32" s="25" t="s">
        <v>47</v>
      </c>
      <c r="K32" s="78"/>
      <c r="L32" s="114"/>
    </row>
    <row r="33" spans="1:12" hidden="1">
      <c r="A33" s="112" t="s">
        <v>247</v>
      </c>
      <c r="B33" s="25" t="s">
        <v>104</v>
      </c>
      <c r="C33" s="113" t="s">
        <v>82</v>
      </c>
      <c r="D33" s="113" t="s">
        <v>117</v>
      </c>
      <c r="E33" s="113">
        <v>4</v>
      </c>
      <c r="F33" s="24">
        <v>4</v>
      </c>
      <c r="G33" s="24" t="s">
        <v>107</v>
      </c>
      <c r="H33" s="25" t="s">
        <v>107</v>
      </c>
      <c r="I33" s="78" t="s">
        <v>118</v>
      </c>
      <c r="J33" s="25" t="s">
        <v>47</v>
      </c>
      <c r="K33" s="78"/>
      <c r="L33" s="114"/>
    </row>
    <row r="34" spans="1:12" hidden="1">
      <c r="A34" s="112" t="s">
        <v>247</v>
      </c>
      <c r="B34" s="25" t="s">
        <v>104</v>
      </c>
      <c r="C34" s="113" t="s">
        <v>82</v>
      </c>
      <c r="D34" s="113" t="s">
        <v>119</v>
      </c>
      <c r="E34" s="113">
        <v>4</v>
      </c>
      <c r="F34" s="24">
        <v>4</v>
      </c>
      <c r="G34" s="24" t="s">
        <v>107</v>
      </c>
      <c r="H34" s="25" t="s">
        <v>107</v>
      </c>
      <c r="I34" s="78" t="s">
        <v>120</v>
      </c>
      <c r="J34" s="25" t="s">
        <v>47</v>
      </c>
      <c r="K34" s="78"/>
      <c r="L34" s="114"/>
    </row>
    <row r="35" spans="1:12" hidden="1">
      <c r="A35" s="112" t="s">
        <v>247</v>
      </c>
      <c r="B35" s="25" t="s">
        <v>104</v>
      </c>
      <c r="C35" s="113" t="s">
        <v>82</v>
      </c>
      <c r="D35" s="113" t="s">
        <v>121</v>
      </c>
      <c r="E35" s="113">
        <v>2</v>
      </c>
      <c r="F35" s="24">
        <v>2</v>
      </c>
      <c r="G35" s="24" t="s">
        <v>107</v>
      </c>
      <c r="H35" s="25" t="s">
        <v>107</v>
      </c>
      <c r="I35" s="78" t="s">
        <v>122</v>
      </c>
      <c r="J35" s="25" t="s">
        <v>47</v>
      </c>
      <c r="K35" s="78"/>
      <c r="L35" s="114"/>
    </row>
    <row r="36" spans="1:12" hidden="1">
      <c r="A36" s="112" t="s">
        <v>247</v>
      </c>
      <c r="B36" s="25" t="s">
        <v>104</v>
      </c>
      <c r="C36" s="113" t="s">
        <v>82</v>
      </c>
      <c r="D36" s="113" t="s">
        <v>123</v>
      </c>
      <c r="E36" s="113">
        <v>16</v>
      </c>
      <c r="F36" s="24">
        <v>0</v>
      </c>
      <c r="G36" s="24" t="s">
        <v>101</v>
      </c>
      <c r="H36" s="25" t="s">
        <v>101</v>
      </c>
      <c r="I36" s="78" t="s">
        <v>116</v>
      </c>
      <c r="J36" s="25" t="s">
        <v>47</v>
      </c>
      <c r="K36" s="78"/>
      <c r="L36" s="114"/>
    </row>
    <row r="37" spans="1:12" hidden="1">
      <c r="A37" s="112" t="s">
        <v>247</v>
      </c>
      <c r="B37" s="113" t="s">
        <v>104</v>
      </c>
      <c r="C37" s="28" t="s">
        <v>61</v>
      </c>
      <c r="D37" s="78">
        <v>1281285</v>
      </c>
      <c r="E37" s="113">
        <v>25</v>
      </c>
      <c r="F37" s="78">
        <v>25</v>
      </c>
      <c r="G37" s="78" t="s">
        <v>101</v>
      </c>
      <c r="H37" s="78" t="s">
        <v>56</v>
      </c>
      <c r="I37" s="78" t="s">
        <v>124</v>
      </c>
      <c r="J37" s="25" t="s">
        <v>47</v>
      </c>
      <c r="K37" s="78" t="s">
        <v>125</v>
      </c>
      <c r="L37" s="114"/>
    </row>
    <row r="38" spans="1:12" hidden="1">
      <c r="A38" s="112" t="s">
        <v>247</v>
      </c>
      <c r="B38" s="113" t="s">
        <v>104</v>
      </c>
      <c r="C38" s="28" t="s">
        <v>61</v>
      </c>
      <c r="D38" s="78">
        <v>1281356</v>
      </c>
      <c r="E38" s="113">
        <v>6</v>
      </c>
      <c r="F38" s="78">
        <v>6</v>
      </c>
      <c r="G38" s="78" t="s">
        <v>101</v>
      </c>
      <c r="H38" s="78" t="s">
        <v>56</v>
      </c>
      <c r="I38" s="78" t="s">
        <v>126</v>
      </c>
      <c r="J38" s="25" t="s">
        <v>47</v>
      </c>
      <c r="K38" s="78" t="s">
        <v>127</v>
      </c>
      <c r="L38" s="114"/>
    </row>
    <row r="39" spans="1:12" hidden="1">
      <c r="A39" s="112" t="s">
        <v>248</v>
      </c>
      <c r="B39" s="25" t="s">
        <v>104</v>
      </c>
      <c r="C39" s="117" t="s">
        <v>86</v>
      </c>
      <c r="D39" s="24" t="s">
        <v>128</v>
      </c>
      <c r="E39" s="78">
        <v>20</v>
      </c>
      <c r="F39" s="24">
        <v>20</v>
      </c>
      <c r="G39" s="24" t="s">
        <v>107</v>
      </c>
      <c r="H39" s="25" t="s">
        <v>56</v>
      </c>
      <c r="I39" s="78" t="s">
        <v>129</v>
      </c>
      <c r="J39" s="25" t="s">
        <v>47</v>
      </c>
      <c r="K39" s="78"/>
      <c r="L39" s="114"/>
    </row>
    <row r="40" spans="1:12" hidden="1">
      <c r="A40" s="112" t="s">
        <v>248</v>
      </c>
      <c r="B40" s="25" t="s">
        <v>104</v>
      </c>
      <c r="C40" s="117" t="s">
        <v>86</v>
      </c>
      <c r="D40" s="24" t="s">
        <v>130</v>
      </c>
      <c r="E40" s="78">
        <v>20</v>
      </c>
      <c r="F40" s="24">
        <v>20</v>
      </c>
      <c r="G40" s="24" t="s">
        <v>107</v>
      </c>
      <c r="H40" s="25" t="s">
        <v>56</v>
      </c>
      <c r="I40" s="78" t="s">
        <v>131</v>
      </c>
      <c r="J40" s="25" t="s">
        <v>47</v>
      </c>
      <c r="K40" s="78"/>
      <c r="L40" s="114"/>
    </row>
    <row r="41" spans="1:12" hidden="1">
      <c r="A41" s="112" t="s">
        <v>248</v>
      </c>
      <c r="B41" s="25" t="s">
        <v>104</v>
      </c>
      <c r="C41" s="117" t="s">
        <v>86</v>
      </c>
      <c r="D41" s="24" t="s">
        <v>132</v>
      </c>
      <c r="E41" s="78">
        <v>4</v>
      </c>
      <c r="F41" s="24">
        <v>4</v>
      </c>
      <c r="G41" s="24" t="s">
        <v>107</v>
      </c>
      <c r="H41" s="25" t="s">
        <v>56</v>
      </c>
      <c r="I41" s="78" t="s">
        <v>133</v>
      </c>
      <c r="J41" s="25" t="s">
        <v>47</v>
      </c>
      <c r="K41" s="78"/>
      <c r="L41" s="114"/>
    </row>
    <row r="42" spans="1:12" hidden="1">
      <c r="A42" s="112" t="s">
        <v>248</v>
      </c>
      <c r="B42" s="25" t="s">
        <v>104</v>
      </c>
      <c r="C42" s="117" t="s">
        <v>86</v>
      </c>
      <c r="D42" s="24" t="s">
        <v>134</v>
      </c>
      <c r="E42" s="78">
        <v>4</v>
      </c>
      <c r="F42" s="24">
        <v>4</v>
      </c>
      <c r="G42" s="24" t="s">
        <v>107</v>
      </c>
      <c r="H42" s="25" t="s">
        <v>56</v>
      </c>
      <c r="I42" s="78" t="s">
        <v>135</v>
      </c>
      <c r="J42" s="25" t="s">
        <v>47</v>
      </c>
      <c r="K42" s="78"/>
      <c r="L42" s="114"/>
    </row>
    <row r="43" spans="1:12" hidden="1">
      <c r="A43" s="112" t="s">
        <v>246</v>
      </c>
      <c r="B43" s="25" t="s">
        <v>136</v>
      </c>
      <c r="C43" s="24" t="s">
        <v>46</v>
      </c>
      <c r="D43" s="113">
        <v>120319</v>
      </c>
      <c r="E43" s="113">
        <v>6</v>
      </c>
      <c r="F43" s="29">
        <v>5</v>
      </c>
      <c r="G43" s="29" t="s">
        <v>137</v>
      </c>
      <c r="H43" s="27" t="s">
        <v>56</v>
      </c>
      <c r="I43" s="78" t="s">
        <v>138</v>
      </c>
      <c r="J43" s="25" t="s">
        <v>47</v>
      </c>
      <c r="K43" s="78" t="s">
        <v>139</v>
      </c>
      <c r="L43" s="114"/>
    </row>
    <row r="44" spans="1:12" hidden="1">
      <c r="A44" s="112" t="s">
        <v>246</v>
      </c>
      <c r="B44" s="25" t="s">
        <v>136</v>
      </c>
      <c r="C44" s="24" t="s">
        <v>46</v>
      </c>
      <c r="D44" s="113">
        <v>120397</v>
      </c>
      <c r="E44" s="113">
        <v>4</v>
      </c>
      <c r="F44" s="29">
        <v>3</v>
      </c>
      <c r="G44" s="29" t="s">
        <v>137</v>
      </c>
      <c r="H44" s="27" t="s">
        <v>56</v>
      </c>
      <c r="I44" s="78" t="s">
        <v>140</v>
      </c>
      <c r="J44" s="25" t="s">
        <v>47</v>
      </c>
      <c r="K44" s="78" t="s">
        <v>141</v>
      </c>
      <c r="L44" s="114"/>
    </row>
    <row r="45" spans="1:12" hidden="1">
      <c r="A45" s="112" t="s">
        <v>247</v>
      </c>
      <c r="B45" s="25" t="s">
        <v>136</v>
      </c>
      <c r="C45" s="113" t="s">
        <v>82</v>
      </c>
      <c r="D45" s="113" t="s">
        <v>113</v>
      </c>
      <c r="E45" s="113">
        <v>10</v>
      </c>
      <c r="F45" s="24">
        <v>10</v>
      </c>
      <c r="G45" s="24" t="s">
        <v>107</v>
      </c>
      <c r="H45" s="25" t="s">
        <v>142</v>
      </c>
      <c r="I45" s="78" t="s">
        <v>143</v>
      </c>
      <c r="J45" s="25" t="s">
        <v>47</v>
      </c>
      <c r="K45" s="78"/>
      <c r="L45" s="114"/>
    </row>
    <row r="46" spans="1:12" hidden="1">
      <c r="A46" s="112" t="s">
        <v>248</v>
      </c>
      <c r="B46" s="113" t="s">
        <v>136</v>
      </c>
      <c r="C46" s="28" t="s">
        <v>61</v>
      </c>
      <c r="D46" s="78">
        <v>1281285</v>
      </c>
      <c r="E46" s="113">
        <v>25</v>
      </c>
      <c r="F46" s="78">
        <v>25</v>
      </c>
      <c r="G46" s="78" t="s">
        <v>107</v>
      </c>
      <c r="H46" s="78" t="s">
        <v>107</v>
      </c>
      <c r="I46" s="78" t="s">
        <v>144</v>
      </c>
      <c r="J46" s="25" t="s">
        <v>47</v>
      </c>
      <c r="K46" s="78" t="s">
        <v>145</v>
      </c>
      <c r="L46" s="114"/>
    </row>
    <row r="47" spans="1:12" hidden="1">
      <c r="A47" s="112" t="s">
        <v>248</v>
      </c>
      <c r="B47" s="113" t="s">
        <v>136</v>
      </c>
      <c r="C47" s="28" t="s">
        <v>61</v>
      </c>
      <c r="D47" s="78">
        <v>1290692</v>
      </c>
      <c r="E47" s="113">
        <v>15</v>
      </c>
      <c r="F47" s="78">
        <v>15</v>
      </c>
      <c r="G47" s="78" t="s">
        <v>107</v>
      </c>
      <c r="H47" s="78" t="s">
        <v>107</v>
      </c>
      <c r="I47" s="78" t="s">
        <v>146</v>
      </c>
      <c r="J47" s="25" t="s">
        <v>47</v>
      </c>
      <c r="K47" s="78" t="s">
        <v>147</v>
      </c>
      <c r="L47" s="114"/>
    </row>
    <row r="48" spans="1:12" hidden="1">
      <c r="A48" s="112" t="s">
        <v>248</v>
      </c>
      <c r="B48" s="113" t="s">
        <v>136</v>
      </c>
      <c r="C48" s="28" t="s">
        <v>61</v>
      </c>
      <c r="D48" s="78">
        <v>1281357</v>
      </c>
      <c r="E48" s="113">
        <v>6</v>
      </c>
      <c r="F48" s="78">
        <v>6</v>
      </c>
      <c r="G48" s="78" t="s">
        <v>107</v>
      </c>
      <c r="H48" s="78" t="s">
        <v>107</v>
      </c>
      <c r="I48" s="78" t="s">
        <v>148</v>
      </c>
      <c r="J48" s="25" t="s">
        <v>47</v>
      </c>
      <c r="K48" s="78" t="s">
        <v>149</v>
      </c>
      <c r="L48" s="114"/>
    </row>
    <row r="49" spans="1:12" hidden="1">
      <c r="A49" s="112" t="s">
        <v>248</v>
      </c>
      <c r="B49" s="113" t="s">
        <v>136</v>
      </c>
      <c r="C49" s="113" t="s">
        <v>86</v>
      </c>
      <c r="D49" s="78" t="s">
        <v>150</v>
      </c>
      <c r="E49" s="113">
        <v>8</v>
      </c>
      <c r="F49" s="78">
        <v>8</v>
      </c>
      <c r="G49" s="78" t="s">
        <v>107</v>
      </c>
      <c r="H49" s="78" t="s">
        <v>56</v>
      </c>
      <c r="I49" s="78" t="s">
        <v>353</v>
      </c>
      <c r="J49" s="25" t="s">
        <v>47</v>
      </c>
      <c r="K49" s="78" t="s">
        <v>151</v>
      </c>
      <c r="L49" s="114"/>
    </row>
    <row r="50" spans="1:12" hidden="1">
      <c r="A50" s="112" t="s">
        <v>248</v>
      </c>
      <c r="B50" s="113" t="s">
        <v>136</v>
      </c>
      <c r="C50" s="113" t="s">
        <v>86</v>
      </c>
      <c r="D50" s="78" t="s">
        <v>152</v>
      </c>
      <c r="E50" s="113">
        <v>8</v>
      </c>
      <c r="F50" s="78">
        <v>8</v>
      </c>
      <c r="G50" s="78" t="s">
        <v>107</v>
      </c>
      <c r="H50" s="78" t="s">
        <v>56</v>
      </c>
      <c r="I50" s="78" t="s">
        <v>353</v>
      </c>
      <c r="J50" s="25" t="s">
        <v>47</v>
      </c>
      <c r="K50" s="78" t="s">
        <v>151</v>
      </c>
      <c r="L50" s="114"/>
    </row>
    <row r="51" spans="1:12" hidden="1">
      <c r="A51" s="112" t="s">
        <v>248</v>
      </c>
      <c r="B51" s="113" t="s">
        <v>136</v>
      </c>
      <c r="C51" s="28" t="s">
        <v>153</v>
      </c>
      <c r="D51" s="78">
        <v>17019</v>
      </c>
      <c r="E51" s="113">
        <v>8</v>
      </c>
      <c r="F51" s="78">
        <v>8</v>
      </c>
      <c r="G51" s="78" t="s">
        <v>107</v>
      </c>
      <c r="H51" s="78" t="s">
        <v>56</v>
      </c>
      <c r="I51" s="78" t="s">
        <v>154</v>
      </c>
      <c r="J51" s="25" t="s">
        <v>47</v>
      </c>
      <c r="K51" s="78" t="s">
        <v>155</v>
      </c>
      <c r="L51" s="114"/>
    </row>
    <row r="52" spans="1:12" hidden="1">
      <c r="A52" s="112" t="s">
        <v>283</v>
      </c>
      <c r="B52" s="113" t="s">
        <v>136</v>
      </c>
      <c r="C52" s="28" t="s">
        <v>153</v>
      </c>
      <c r="D52" s="78">
        <v>118378</v>
      </c>
      <c r="E52" s="113">
        <v>8</v>
      </c>
      <c r="F52" s="78">
        <v>8</v>
      </c>
      <c r="G52" s="78" t="s">
        <v>107</v>
      </c>
      <c r="H52" s="78" t="s">
        <v>56</v>
      </c>
      <c r="I52" s="78" t="s">
        <v>156</v>
      </c>
      <c r="J52" s="25" t="s">
        <v>47</v>
      </c>
      <c r="K52" s="78" t="s">
        <v>155</v>
      </c>
      <c r="L52" s="114" t="s">
        <v>157</v>
      </c>
    </row>
    <row r="53" spans="1:12" hidden="1">
      <c r="A53" s="112" t="s">
        <v>247</v>
      </c>
      <c r="B53" s="107" t="s">
        <v>158</v>
      </c>
      <c r="C53" s="117" t="s">
        <v>61</v>
      </c>
      <c r="D53" s="24">
        <v>1281356</v>
      </c>
      <c r="E53" s="78">
        <v>25</v>
      </c>
      <c r="F53" s="24">
        <v>25</v>
      </c>
      <c r="G53" s="24" t="s">
        <v>101</v>
      </c>
      <c r="H53" s="25" t="s">
        <v>101</v>
      </c>
      <c r="I53" s="78" t="s">
        <v>159</v>
      </c>
      <c r="J53" s="25" t="s">
        <v>47</v>
      </c>
      <c r="K53" s="78" t="s">
        <v>160</v>
      </c>
      <c r="L53" s="114"/>
    </row>
    <row r="54" spans="1:12" hidden="1">
      <c r="A54" s="112" t="s">
        <v>247</v>
      </c>
      <c r="B54" s="107" t="s">
        <v>158</v>
      </c>
      <c r="C54" s="117" t="s">
        <v>61</v>
      </c>
      <c r="D54" s="24">
        <v>1281357</v>
      </c>
      <c r="E54" s="78">
        <v>4</v>
      </c>
      <c r="F54" s="24">
        <v>4</v>
      </c>
      <c r="G54" s="24" t="s">
        <v>101</v>
      </c>
      <c r="H54" s="25" t="s">
        <v>101</v>
      </c>
      <c r="I54" s="78" t="s">
        <v>161</v>
      </c>
      <c r="J54" s="25" t="s">
        <v>47</v>
      </c>
      <c r="K54" s="78"/>
      <c r="L54" s="114"/>
    </row>
    <row r="55" spans="1:12" hidden="1">
      <c r="A55" s="112" t="s">
        <v>247</v>
      </c>
      <c r="B55" s="107" t="s">
        <v>158</v>
      </c>
      <c r="C55" s="117" t="s">
        <v>61</v>
      </c>
      <c r="D55" s="24">
        <v>1281285</v>
      </c>
      <c r="E55" s="78">
        <v>2</v>
      </c>
      <c r="F55" s="24">
        <v>2</v>
      </c>
      <c r="G55" s="24" t="s">
        <v>101</v>
      </c>
      <c r="H55" s="25" t="s">
        <v>101</v>
      </c>
      <c r="I55" s="78" t="s">
        <v>162</v>
      </c>
      <c r="J55" s="25" t="s">
        <v>47</v>
      </c>
      <c r="K55" s="78" t="s">
        <v>163</v>
      </c>
      <c r="L55" s="114"/>
    </row>
    <row r="56" spans="1:12" hidden="1">
      <c r="A56" s="112" t="s">
        <v>246</v>
      </c>
      <c r="B56" s="107" t="s">
        <v>158</v>
      </c>
      <c r="C56" s="118" t="s">
        <v>54</v>
      </c>
      <c r="D56" s="24" t="s">
        <v>164</v>
      </c>
      <c r="E56" s="78">
        <v>15</v>
      </c>
      <c r="F56" s="24">
        <v>15</v>
      </c>
      <c r="G56" s="24" t="s">
        <v>101</v>
      </c>
      <c r="H56" s="25" t="s">
        <v>101</v>
      </c>
      <c r="I56" s="78" t="s">
        <v>165</v>
      </c>
      <c r="J56" s="25" t="s">
        <v>47</v>
      </c>
      <c r="K56" s="78" t="s">
        <v>166</v>
      </c>
      <c r="L56" s="114"/>
    </row>
    <row r="57" spans="1:12" hidden="1">
      <c r="A57" s="112" t="s">
        <v>246</v>
      </c>
      <c r="B57" s="107" t="s">
        <v>158</v>
      </c>
      <c r="C57" s="118" t="s">
        <v>54</v>
      </c>
      <c r="D57" s="26" t="s">
        <v>167</v>
      </c>
      <c r="E57" s="78">
        <v>15</v>
      </c>
      <c r="F57" s="26">
        <v>15</v>
      </c>
      <c r="G57" s="26" t="s">
        <v>101</v>
      </c>
      <c r="H57" s="25" t="s">
        <v>101</v>
      </c>
      <c r="I57" s="78" t="s">
        <v>168</v>
      </c>
      <c r="J57" s="25" t="s">
        <v>47</v>
      </c>
      <c r="K57" s="78" t="s">
        <v>169</v>
      </c>
      <c r="L57" s="114"/>
    </row>
    <row r="58" spans="1:12" hidden="1">
      <c r="A58" s="112" t="s">
        <v>246</v>
      </c>
      <c r="B58" s="107" t="s">
        <v>158</v>
      </c>
      <c r="C58" s="118" t="s">
        <v>54</v>
      </c>
      <c r="D58" s="24" t="s">
        <v>170</v>
      </c>
      <c r="E58" s="78">
        <v>6</v>
      </c>
      <c r="F58" s="30">
        <v>6</v>
      </c>
      <c r="G58" s="24" t="s">
        <v>101</v>
      </c>
      <c r="H58" s="25" t="s">
        <v>101</v>
      </c>
      <c r="I58" s="78" t="s">
        <v>171</v>
      </c>
      <c r="J58" s="25" t="s">
        <v>47</v>
      </c>
      <c r="K58" s="78" t="s">
        <v>172</v>
      </c>
      <c r="L58" s="114"/>
    </row>
    <row r="59" spans="1:12" hidden="1">
      <c r="A59" s="112" t="s">
        <v>248</v>
      </c>
      <c r="B59" s="107" t="s">
        <v>158</v>
      </c>
      <c r="C59" s="113" t="s">
        <v>173</v>
      </c>
      <c r="D59" s="24" t="s">
        <v>174</v>
      </c>
      <c r="E59" s="78">
        <v>4</v>
      </c>
      <c r="F59" s="24">
        <v>4</v>
      </c>
      <c r="G59" s="24" t="s">
        <v>107</v>
      </c>
      <c r="H59" s="25" t="s">
        <v>56</v>
      </c>
      <c r="I59" s="78" t="s">
        <v>175</v>
      </c>
      <c r="J59" s="25" t="s">
        <v>47</v>
      </c>
      <c r="K59" s="78"/>
      <c r="L59" s="114"/>
    </row>
    <row r="60" spans="1:12" hidden="1">
      <c r="A60" s="112" t="s">
        <v>248</v>
      </c>
      <c r="B60" s="107" t="s">
        <v>158</v>
      </c>
      <c r="C60" s="113" t="s">
        <v>173</v>
      </c>
      <c r="D60" s="24" t="s">
        <v>176</v>
      </c>
      <c r="E60" s="78">
        <v>4</v>
      </c>
      <c r="F60" s="24">
        <v>4</v>
      </c>
      <c r="G60" s="25" t="s">
        <v>107</v>
      </c>
      <c r="H60" s="25" t="s">
        <v>56</v>
      </c>
      <c r="I60" s="78" t="s">
        <v>175</v>
      </c>
      <c r="J60" s="25" t="s">
        <v>47</v>
      </c>
      <c r="K60" s="78"/>
      <c r="L60" s="114"/>
    </row>
    <row r="61" spans="1:12" hidden="1">
      <c r="A61" s="112" t="s">
        <v>247</v>
      </c>
      <c r="B61" s="32" t="s">
        <v>177</v>
      </c>
      <c r="C61" s="119" t="s">
        <v>178</v>
      </c>
      <c r="D61" s="31">
        <v>1281285</v>
      </c>
      <c r="E61" s="120">
        <v>20</v>
      </c>
      <c r="F61" s="31">
        <v>18</v>
      </c>
      <c r="G61" s="31" t="s">
        <v>107</v>
      </c>
      <c r="H61" s="32" t="s">
        <v>179</v>
      </c>
      <c r="I61" s="78" t="s">
        <v>180</v>
      </c>
      <c r="J61" s="25" t="s">
        <v>47</v>
      </c>
      <c r="K61" s="78" t="s">
        <v>181</v>
      </c>
      <c r="L61" s="114"/>
    </row>
    <row r="62" spans="1:12" hidden="1">
      <c r="A62" s="112" t="s">
        <v>247</v>
      </c>
      <c r="B62" s="32" t="s">
        <v>177</v>
      </c>
      <c r="C62" s="121" t="s">
        <v>178</v>
      </c>
      <c r="D62" s="31">
        <v>1281356</v>
      </c>
      <c r="E62" s="120">
        <v>25</v>
      </c>
      <c r="F62" s="31">
        <v>24</v>
      </c>
      <c r="G62" s="31" t="s">
        <v>107</v>
      </c>
      <c r="H62" s="32" t="s">
        <v>179</v>
      </c>
      <c r="I62" s="78" t="s">
        <v>182</v>
      </c>
      <c r="J62" s="25" t="s">
        <v>47</v>
      </c>
      <c r="K62" s="78" t="s">
        <v>183</v>
      </c>
      <c r="L62" s="114"/>
    </row>
    <row r="63" spans="1:12" hidden="1">
      <c r="A63" s="112" t="s">
        <v>248</v>
      </c>
      <c r="B63" s="32" t="s">
        <v>177</v>
      </c>
      <c r="C63" s="31" t="s">
        <v>173</v>
      </c>
      <c r="D63" s="31" t="s">
        <v>150</v>
      </c>
      <c r="E63" s="122">
        <v>8</v>
      </c>
      <c r="F63" s="32">
        <v>8</v>
      </c>
      <c r="G63" s="31" t="s">
        <v>101</v>
      </c>
      <c r="H63" s="32" t="s">
        <v>179</v>
      </c>
      <c r="I63" s="78" t="s">
        <v>184</v>
      </c>
      <c r="J63" s="25" t="s">
        <v>47</v>
      </c>
      <c r="K63" s="78"/>
      <c r="L63" s="114"/>
    </row>
    <row r="64" spans="1:12" hidden="1">
      <c r="A64" s="112" t="s">
        <v>248</v>
      </c>
      <c r="B64" s="32" t="s">
        <v>177</v>
      </c>
      <c r="C64" s="31" t="s">
        <v>173</v>
      </c>
      <c r="D64" s="31" t="s">
        <v>185</v>
      </c>
      <c r="E64" s="122">
        <v>8</v>
      </c>
      <c r="F64" s="32">
        <v>8</v>
      </c>
      <c r="G64" s="31" t="s">
        <v>107</v>
      </c>
      <c r="H64" s="32" t="s">
        <v>179</v>
      </c>
      <c r="I64" s="78" t="s">
        <v>186</v>
      </c>
      <c r="J64" s="25" t="s">
        <v>47</v>
      </c>
      <c r="K64" s="78"/>
      <c r="L64" s="114"/>
    </row>
    <row r="65" spans="1:16" ht="28.5" hidden="1" customHeight="1">
      <c r="A65" s="112" t="s">
        <v>246</v>
      </c>
      <c r="B65" s="31" t="s">
        <v>187</v>
      </c>
      <c r="C65" s="31" t="s">
        <v>46</v>
      </c>
      <c r="D65" s="121">
        <v>120319</v>
      </c>
      <c r="E65" s="31">
        <v>10</v>
      </c>
      <c r="F65" s="29">
        <v>10</v>
      </c>
      <c r="G65" s="29" t="s">
        <v>101</v>
      </c>
      <c r="H65" s="27" t="s">
        <v>107</v>
      </c>
      <c r="I65" s="121" t="s">
        <v>188</v>
      </c>
      <c r="J65" s="25" t="s">
        <v>47</v>
      </c>
      <c r="K65" s="121" t="s">
        <v>189</v>
      </c>
      <c r="L65" s="123"/>
      <c r="M65" s="124"/>
      <c r="N65" s="124"/>
      <c r="O65" s="124"/>
      <c r="P65" s="125"/>
    </row>
    <row r="66" spans="1:16" hidden="1">
      <c r="A66" s="112" t="s">
        <v>246</v>
      </c>
      <c r="B66" s="31" t="s">
        <v>187</v>
      </c>
      <c r="C66" s="31" t="s">
        <v>46</v>
      </c>
      <c r="D66" s="121">
        <v>120397</v>
      </c>
      <c r="E66" s="31">
        <v>6</v>
      </c>
      <c r="F66" s="31">
        <v>6</v>
      </c>
      <c r="G66" s="31" t="s">
        <v>101</v>
      </c>
      <c r="H66" s="32" t="s">
        <v>56</v>
      </c>
      <c r="I66" s="121" t="s">
        <v>190</v>
      </c>
      <c r="J66" s="25" t="s">
        <v>47</v>
      </c>
      <c r="K66" s="121" t="s">
        <v>191</v>
      </c>
      <c r="L66" s="126"/>
      <c r="M66" s="127"/>
      <c r="N66" s="127"/>
      <c r="O66" s="127"/>
      <c r="P66" s="33"/>
    </row>
    <row r="67" spans="1:16" hidden="1">
      <c r="A67" s="112" t="s">
        <v>247</v>
      </c>
      <c r="B67" s="32" t="s">
        <v>187</v>
      </c>
      <c r="C67" s="121" t="s">
        <v>82</v>
      </c>
      <c r="D67" s="121" t="s">
        <v>113</v>
      </c>
      <c r="E67" s="121">
        <v>3</v>
      </c>
      <c r="F67" s="121">
        <v>3</v>
      </c>
      <c r="G67" s="121" t="s">
        <v>101</v>
      </c>
      <c r="H67" s="32" t="s">
        <v>56</v>
      </c>
      <c r="I67" s="121" t="s">
        <v>192</v>
      </c>
      <c r="J67" s="25" t="s">
        <v>47</v>
      </c>
      <c r="K67" s="121"/>
      <c r="L67" s="128"/>
      <c r="M67" s="127"/>
      <c r="N67" s="127"/>
      <c r="O67" s="127"/>
      <c r="P67" s="127"/>
    </row>
    <row r="68" spans="1:16" hidden="1">
      <c r="A68" s="112" t="s">
        <v>247</v>
      </c>
      <c r="B68" s="32" t="s">
        <v>187</v>
      </c>
      <c r="C68" s="121" t="s">
        <v>82</v>
      </c>
      <c r="D68" s="121" t="s">
        <v>123</v>
      </c>
      <c r="E68" s="121">
        <v>3</v>
      </c>
      <c r="F68" s="121">
        <v>3</v>
      </c>
      <c r="G68" s="121" t="s">
        <v>101</v>
      </c>
      <c r="H68" s="32" t="s">
        <v>56</v>
      </c>
      <c r="I68" s="121" t="s">
        <v>193</v>
      </c>
      <c r="J68" s="25" t="s">
        <v>47</v>
      </c>
      <c r="K68" s="121"/>
      <c r="L68" s="128"/>
      <c r="M68" s="127"/>
      <c r="N68" s="127"/>
      <c r="O68" s="127"/>
      <c r="P68" s="127"/>
    </row>
    <row r="69" spans="1:16" ht="15.6" hidden="1" customHeight="1">
      <c r="A69" s="112" t="s">
        <v>247</v>
      </c>
      <c r="B69" s="121" t="s">
        <v>187</v>
      </c>
      <c r="C69" s="28" t="s">
        <v>73</v>
      </c>
      <c r="D69" s="78">
        <v>78389</v>
      </c>
      <c r="E69" s="121">
        <v>150</v>
      </c>
      <c r="F69" s="78">
        <v>150</v>
      </c>
      <c r="G69" s="78" t="s">
        <v>101</v>
      </c>
      <c r="H69" s="78" t="s">
        <v>107</v>
      </c>
      <c r="I69" s="78" t="s">
        <v>194</v>
      </c>
      <c r="J69" s="25" t="s">
        <v>47</v>
      </c>
      <c r="K69" s="78" t="s">
        <v>195</v>
      </c>
      <c r="L69" s="114"/>
    </row>
    <row r="70" spans="1:16" hidden="1">
      <c r="A70" s="112" t="s">
        <v>247</v>
      </c>
      <c r="B70" s="121" t="s">
        <v>187</v>
      </c>
      <c r="C70" s="28" t="s">
        <v>73</v>
      </c>
      <c r="D70" s="34">
        <v>22030</v>
      </c>
      <c r="E70" s="121">
        <v>140</v>
      </c>
      <c r="F70" s="78">
        <v>140</v>
      </c>
      <c r="G70" s="78" t="s">
        <v>107</v>
      </c>
      <c r="H70" s="78" t="s">
        <v>107</v>
      </c>
      <c r="I70" s="78" t="s">
        <v>196</v>
      </c>
      <c r="J70" s="25" t="s">
        <v>47</v>
      </c>
      <c r="K70" s="78" t="s">
        <v>197</v>
      </c>
      <c r="L70" s="114"/>
    </row>
    <row r="71" spans="1:16" hidden="1">
      <c r="A71" s="112" t="s">
        <v>247</v>
      </c>
      <c r="B71" s="121" t="s">
        <v>187</v>
      </c>
      <c r="C71" s="28" t="s">
        <v>73</v>
      </c>
      <c r="D71" s="34">
        <v>22008</v>
      </c>
      <c r="E71" s="121">
        <v>19</v>
      </c>
      <c r="F71" s="78">
        <v>19</v>
      </c>
      <c r="G71" s="78" t="s">
        <v>107</v>
      </c>
      <c r="H71" s="78" t="s">
        <v>101</v>
      </c>
      <c r="I71" s="78" t="s">
        <v>198</v>
      </c>
      <c r="J71" s="25" t="s">
        <v>47</v>
      </c>
      <c r="K71" s="78" t="s">
        <v>199</v>
      </c>
      <c r="L71" s="114"/>
    </row>
    <row r="72" spans="1:16" hidden="1">
      <c r="A72" s="112" t="s">
        <v>247</v>
      </c>
      <c r="B72" s="121" t="s">
        <v>187</v>
      </c>
      <c r="C72" s="28" t="s">
        <v>61</v>
      </c>
      <c r="D72" s="78">
        <v>1281285</v>
      </c>
      <c r="E72" s="121">
        <v>20</v>
      </c>
      <c r="F72" s="78">
        <v>20</v>
      </c>
      <c r="G72" s="78" t="s">
        <v>101</v>
      </c>
      <c r="H72" s="78" t="s">
        <v>107</v>
      </c>
      <c r="I72" s="78" t="s">
        <v>200</v>
      </c>
      <c r="J72" s="25" t="s">
        <v>47</v>
      </c>
      <c r="K72" s="78" t="s">
        <v>201</v>
      </c>
      <c r="L72" s="114"/>
    </row>
    <row r="73" spans="1:16" hidden="1">
      <c r="A73" s="112" t="s">
        <v>247</v>
      </c>
      <c r="B73" s="121" t="s">
        <v>187</v>
      </c>
      <c r="C73" s="28" t="s">
        <v>61</v>
      </c>
      <c r="D73" s="78">
        <v>1281356</v>
      </c>
      <c r="E73" s="121">
        <v>100</v>
      </c>
      <c r="F73" s="78">
        <v>100</v>
      </c>
      <c r="G73" s="78" t="s">
        <v>101</v>
      </c>
      <c r="H73" s="78" t="s">
        <v>107</v>
      </c>
      <c r="I73" s="78" t="s">
        <v>202</v>
      </c>
      <c r="J73" s="25" t="s">
        <v>47</v>
      </c>
      <c r="K73" s="78" t="s">
        <v>203</v>
      </c>
      <c r="L73" s="114"/>
    </row>
    <row r="74" spans="1:16" hidden="1">
      <c r="A74" s="112" t="s">
        <v>248</v>
      </c>
      <c r="B74" s="121" t="s">
        <v>187</v>
      </c>
      <c r="C74" s="28" t="s">
        <v>86</v>
      </c>
      <c r="D74" s="28" t="s">
        <v>91</v>
      </c>
      <c r="E74" s="121">
        <v>10</v>
      </c>
      <c r="F74" s="78">
        <v>10</v>
      </c>
      <c r="G74" s="78" t="s">
        <v>107</v>
      </c>
      <c r="H74" s="78" t="s">
        <v>56</v>
      </c>
      <c r="I74" s="78"/>
      <c r="J74" s="25" t="s">
        <v>47</v>
      </c>
      <c r="K74" s="78"/>
      <c r="L74" s="114"/>
    </row>
    <row r="75" spans="1:16" hidden="1">
      <c r="A75" s="112" t="s">
        <v>248</v>
      </c>
      <c r="B75" s="121" t="s">
        <v>187</v>
      </c>
      <c r="C75" s="28" t="s">
        <v>86</v>
      </c>
      <c r="D75" s="28" t="s">
        <v>185</v>
      </c>
      <c r="E75" s="121">
        <v>6</v>
      </c>
      <c r="F75" s="78">
        <v>6</v>
      </c>
      <c r="G75" s="78" t="s">
        <v>107</v>
      </c>
      <c r="H75" s="78" t="s">
        <v>56</v>
      </c>
      <c r="I75" s="78"/>
      <c r="J75" s="25" t="s">
        <v>47</v>
      </c>
      <c r="K75" s="78"/>
      <c r="L75" s="114"/>
    </row>
    <row r="76" spans="1:16" hidden="1">
      <c r="A76" s="112" t="s">
        <v>247</v>
      </c>
      <c r="B76" s="32" t="s">
        <v>204</v>
      </c>
      <c r="C76" s="121" t="s">
        <v>82</v>
      </c>
      <c r="D76" s="121" t="s">
        <v>205</v>
      </c>
      <c r="E76" s="121">
        <v>8</v>
      </c>
      <c r="F76" s="32">
        <v>8</v>
      </c>
      <c r="G76" s="31" t="s">
        <v>107</v>
      </c>
      <c r="H76" s="32" t="s">
        <v>56</v>
      </c>
      <c r="I76" s="78" t="s">
        <v>206</v>
      </c>
      <c r="J76" s="25" t="s">
        <v>47</v>
      </c>
      <c r="K76" s="78"/>
      <c r="L76" s="114"/>
    </row>
    <row r="77" spans="1:16" hidden="1">
      <c r="A77" s="112" t="s">
        <v>247</v>
      </c>
      <c r="B77" s="32" t="s">
        <v>204</v>
      </c>
      <c r="C77" s="121" t="s">
        <v>82</v>
      </c>
      <c r="D77" s="121" t="s">
        <v>207</v>
      </c>
      <c r="E77" s="121">
        <v>8</v>
      </c>
      <c r="F77" s="31">
        <v>8</v>
      </c>
      <c r="G77" s="31" t="s">
        <v>101</v>
      </c>
      <c r="H77" s="32" t="s">
        <v>56</v>
      </c>
      <c r="I77" s="78" t="s">
        <v>208</v>
      </c>
      <c r="J77" s="25" t="s">
        <v>47</v>
      </c>
      <c r="K77" s="78"/>
      <c r="L77" s="114"/>
    </row>
    <row r="78" spans="1:16" hidden="1">
      <c r="A78" s="112" t="s">
        <v>247</v>
      </c>
      <c r="B78" s="121" t="s">
        <v>204</v>
      </c>
      <c r="C78" s="31" t="s">
        <v>73</v>
      </c>
      <c r="D78" s="78">
        <v>78389</v>
      </c>
      <c r="E78" s="121">
        <v>150</v>
      </c>
      <c r="F78" s="78">
        <v>150</v>
      </c>
      <c r="G78" s="78" t="s">
        <v>101</v>
      </c>
      <c r="H78" s="78" t="s">
        <v>101</v>
      </c>
      <c r="I78" s="78" t="s">
        <v>209</v>
      </c>
      <c r="J78" s="25" t="s">
        <v>47</v>
      </c>
      <c r="K78" s="78" t="s">
        <v>66</v>
      </c>
      <c r="L78" s="114"/>
    </row>
    <row r="79" spans="1:16" hidden="1">
      <c r="A79" s="112" t="s">
        <v>247</v>
      </c>
      <c r="B79" s="121" t="s">
        <v>204</v>
      </c>
      <c r="C79" s="31" t="s">
        <v>73</v>
      </c>
      <c r="D79" s="34">
        <v>22030</v>
      </c>
      <c r="E79" s="121">
        <v>50</v>
      </c>
      <c r="F79" s="78">
        <v>50</v>
      </c>
      <c r="G79" s="78" t="s">
        <v>101</v>
      </c>
      <c r="H79" s="78" t="s">
        <v>101</v>
      </c>
      <c r="I79" s="78" t="s">
        <v>210</v>
      </c>
      <c r="J79" s="25" t="s">
        <v>47</v>
      </c>
      <c r="K79" s="78" t="s">
        <v>66</v>
      </c>
      <c r="L79" s="114"/>
    </row>
    <row r="80" spans="1:16" hidden="1">
      <c r="A80" s="112" t="s">
        <v>247</v>
      </c>
      <c r="B80" s="32" t="s">
        <v>204</v>
      </c>
      <c r="C80" s="119" t="s">
        <v>211</v>
      </c>
      <c r="D80" s="31" t="s">
        <v>212</v>
      </c>
      <c r="E80" s="78">
        <v>100</v>
      </c>
      <c r="F80" s="31">
        <v>100</v>
      </c>
      <c r="G80" s="31" t="s">
        <v>107</v>
      </c>
      <c r="H80" s="32" t="s">
        <v>107</v>
      </c>
      <c r="I80" s="78" t="s">
        <v>213</v>
      </c>
      <c r="J80" s="25" t="s">
        <v>47</v>
      </c>
      <c r="K80" s="78"/>
      <c r="L80" s="114" t="s">
        <v>214</v>
      </c>
    </row>
    <row r="81" spans="1:12" hidden="1">
      <c r="A81" s="112" t="s">
        <v>248</v>
      </c>
      <c r="B81" s="107" t="s">
        <v>204</v>
      </c>
      <c r="C81" s="121" t="s">
        <v>86</v>
      </c>
      <c r="D81" s="31" t="s">
        <v>91</v>
      </c>
      <c r="E81" s="78">
        <v>8</v>
      </c>
      <c r="F81" s="31">
        <v>8</v>
      </c>
      <c r="G81" s="31" t="s">
        <v>107</v>
      </c>
      <c r="H81" s="32" t="s">
        <v>56</v>
      </c>
      <c r="I81" s="78" t="s">
        <v>215</v>
      </c>
      <c r="J81" s="25" t="s">
        <v>47</v>
      </c>
      <c r="K81" s="78"/>
      <c r="L81" s="114"/>
    </row>
    <row r="82" spans="1:12" hidden="1">
      <c r="A82" s="112" t="s">
        <v>248</v>
      </c>
      <c r="B82" s="107" t="s">
        <v>204</v>
      </c>
      <c r="C82" s="32" t="s">
        <v>86</v>
      </c>
      <c r="D82" s="31" t="s">
        <v>87</v>
      </c>
      <c r="E82" s="78">
        <v>8</v>
      </c>
      <c r="F82" s="31">
        <v>8</v>
      </c>
      <c r="G82" s="32" t="s">
        <v>107</v>
      </c>
      <c r="H82" s="32" t="s">
        <v>56</v>
      </c>
      <c r="I82" s="78" t="s">
        <v>216</v>
      </c>
      <c r="J82" s="25" t="s">
        <v>47</v>
      </c>
      <c r="K82" s="78"/>
      <c r="L82" s="114"/>
    </row>
    <row r="83" spans="1:12">
      <c r="A83" s="112" t="s">
        <v>246</v>
      </c>
      <c r="B83" s="32" t="s">
        <v>217</v>
      </c>
      <c r="C83" s="31" t="s">
        <v>46</v>
      </c>
      <c r="D83" s="121">
        <v>120319</v>
      </c>
      <c r="E83" s="31">
        <v>5</v>
      </c>
      <c r="F83" s="31">
        <v>5</v>
      </c>
      <c r="G83" s="31" t="s">
        <v>107</v>
      </c>
      <c r="H83" s="32" t="s">
        <v>56</v>
      </c>
      <c r="I83" s="78" t="s">
        <v>218</v>
      </c>
      <c r="J83" s="25" t="s">
        <v>47</v>
      </c>
      <c r="K83" s="78" t="s">
        <v>219</v>
      </c>
      <c r="L83" s="114"/>
    </row>
    <row r="84" spans="1:12">
      <c r="A84" s="112" t="s">
        <v>246</v>
      </c>
      <c r="B84" s="32" t="s">
        <v>217</v>
      </c>
      <c r="C84" s="31" t="s">
        <v>46</v>
      </c>
      <c r="D84" s="121">
        <v>120397</v>
      </c>
      <c r="E84" s="31">
        <v>2</v>
      </c>
      <c r="F84" s="31">
        <v>2</v>
      </c>
      <c r="G84" s="31" t="s">
        <v>107</v>
      </c>
      <c r="H84" s="32" t="s">
        <v>56</v>
      </c>
      <c r="I84" s="78" t="s">
        <v>220</v>
      </c>
      <c r="J84" s="25" t="s">
        <v>47</v>
      </c>
      <c r="K84" s="78" t="s">
        <v>221</v>
      </c>
      <c r="L84" s="114"/>
    </row>
    <row r="85" spans="1:12">
      <c r="A85" s="112" t="s">
        <v>247</v>
      </c>
      <c r="B85" s="121" t="s">
        <v>217</v>
      </c>
      <c r="C85" s="28" t="s">
        <v>61</v>
      </c>
      <c r="D85" s="78">
        <v>1281285</v>
      </c>
      <c r="E85" s="121">
        <v>50</v>
      </c>
      <c r="F85" s="78">
        <v>50</v>
      </c>
      <c r="G85" s="78" t="s">
        <v>107</v>
      </c>
      <c r="H85" s="78" t="s">
        <v>101</v>
      </c>
      <c r="I85" s="78" t="s">
        <v>222</v>
      </c>
      <c r="J85" s="25" t="s">
        <v>47</v>
      </c>
      <c r="K85" s="78" t="s">
        <v>223</v>
      </c>
      <c r="L85" s="114"/>
    </row>
    <row r="86" spans="1:12">
      <c r="A86" s="112" t="s">
        <v>247</v>
      </c>
      <c r="B86" s="121" t="s">
        <v>217</v>
      </c>
      <c r="C86" s="28" t="s">
        <v>61</v>
      </c>
      <c r="D86" s="78">
        <v>1281356</v>
      </c>
      <c r="E86" s="121">
        <v>25</v>
      </c>
      <c r="F86" s="78">
        <v>25</v>
      </c>
      <c r="G86" s="78" t="s">
        <v>107</v>
      </c>
      <c r="H86" s="78" t="s">
        <v>101</v>
      </c>
      <c r="I86" s="78" t="s">
        <v>224</v>
      </c>
      <c r="J86" s="25" t="s">
        <v>47</v>
      </c>
      <c r="K86" s="78" t="s">
        <v>223</v>
      </c>
      <c r="L86" s="114"/>
    </row>
    <row r="87" spans="1:12">
      <c r="A87" s="112" t="s">
        <v>247</v>
      </c>
      <c r="B87" s="121" t="s">
        <v>217</v>
      </c>
      <c r="C87" s="28" t="s">
        <v>61</v>
      </c>
      <c r="D87" s="31">
        <v>1281357</v>
      </c>
      <c r="E87" s="121">
        <v>9</v>
      </c>
      <c r="F87" s="78">
        <v>9</v>
      </c>
      <c r="G87" s="78" t="s">
        <v>107</v>
      </c>
      <c r="H87" s="78" t="s">
        <v>101</v>
      </c>
      <c r="I87" s="78" t="s">
        <v>225</v>
      </c>
      <c r="J87" s="25" t="s">
        <v>47</v>
      </c>
      <c r="K87" s="78" t="s">
        <v>226</v>
      </c>
      <c r="L87" s="114"/>
    </row>
    <row r="88" spans="1:12">
      <c r="A88" s="112" t="s">
        <v>247</v>
      </c>
      <c r="B88" s="107" t="s">
        <v>217</v>
      </c>
      <c r="C88" s="129" t="s">
        <v>227</v>
      </c>
      <c r="D88" s="26">
        <v>118333</v>
      </c>
      <c r="E88" s="78">
        <v>16</v>
      </c>
      <c r="F88" s="26">
        <v>16</v>
      </c>
      <c r="G88" s="78" t="s">
        <v>101</v>
      </c>
      <c r="H88" s="78" t="s">
        <v>101</v>
      </c>
      <c r="I88" s="78" t="s">
        <v>228</v>
      </c>
      <c r="J88" s="25" t="s">
        <v>47</v>
      </c>
      <c r="K88" s="78" t="s">
        <v>229</v>
      </c>
      <c r="L88" s="114"/>
    </row>
    <row r="89" spans="1:12">
      <c r="A89" s="112" t="s">
        <v>247</v>
      </c>
      <c r="B89" s="107" t="s">
        <v>217</v>
      </c>
      <c r="C89" s="119" t="s">
        <v>227</v>
      </c>
      <c r="D89" s="31">
        <v>118378</v>
      </c>
      <c r="E89" s="78">
        <v>20</v>
      </c>
      <c r="F89" s="31">
        <v>20</v>
      </c>
      <c r="G89" s="78" t="s">
        <v>101</v>
      </c>
      <c r="H89" s="78" t="s">
        <v>101</v>
      </c>
      <c r="I89" s="78" t="s">
        <v>230</v>
      </c>
      <c r="J89" s="25" t="s">
        <v>47</v>
      </c>
      <c r="K89" s="78" t="s">
        <v>231</v>
      </c>
      <c r="L89" s="114"/>
    </row>
    <row r="90" spans="1:12" hidden="1">
      <c r="A90" s="112" t="s">
        <v>246</v>
      </c>
      <c r="B90" s="24" t="s">
        <v>232</v>
      </c>
      <c r="C90" s="24" t="s">
        <v>46</v>
      </c>
      <c r="D90" s="113">
        <v>120319</v>
      </c>
      <c r="E90" s="24">
        <v>14</v>
      </c>
      <c r="F90" s="24">
        <v>14</v>
      </c>
      <c r="G90" s="24" t="s">
        <v>101</v>
      </c>
      <c r="H90" s="25" t="s">
        <v>56</v>
      </c>
      <c r="I90" s="78" t="s">
        <v>233</v>
      </c>
      <c r="J90" s="25" t="s">
        <v>47</v>
      </c>
      <c r="K90" s="78" t="s">
        <v>234</v>
      </c>
      <c r="L90" s="114"/>
    </row>
    <row r="91" spans="1:12" hidden="1">
      <c r="A91" s="112" t="s">
        <v>246</v>
      </c>
      <c r="B91" s="24" t="s">
        <v>232</v>
      </c>
      <c r="C91" s="24" t="s">
        <v>46</v>
      </c>
      <c r="D91" s="113">
        <v>120397</v>
      </c>
      <c r="E91" s="24">
        <v>8</v>
      </c>
      <c r="F91" s="24">
        <v>8</v>
      </c>
      <c r="G91" s="24" t="s">
        <v>101</v>
      </c>
      <c r="H91" s="25" t="s">
        <v>56</v>
      </c>
      <c r="I91" s="78" t="s">
        <v>235</v>
      </c>
      <c r="J91" s="25" t="s">
        <v>47</v>
      </c>
      <c r="K91" s="78" t="s">
        <v>236</v>
      </c>
      <c r="L91" s="114"/>
    </row>
    <row r="92" spans="1:12" hidden="1">
      <c r="A92" s="112" t="s">
        <v>247</v>
      </c>
      <c r="B92" s="113" t="s">
        <v>232</v>
      </c>
      <c r="C92" s="28" t="s">
        <v>73</v>
      </c>
      <c r="D92" s="78">
        <v>78389</v>
      </c>
      <c r="E92" s="113">
        <v>200</v>
      </c>
      <c r="F92" s="78">
        <v>200</v>
      </c>
      <c r="G92" s="78" t="s">
        <v>47</v>
      </c>
      <c r="H92" s="78" t="s">
        <v>47</v>
      </c>
      <c r="I92" s="78" t="s">
        <v>237</v>
      </c>
      <c r="J92" s="25" t="s">
        <v>47</v>
      </c>
      <c r="K92" s="78" t="s">
        <v>238</v>
      </c>
      <c r="L92" s="114"/>
    </row>
    <row r="93" spans="1:12" hidden="1">
      <c r="A93" s="112" t="s">
        <v>247</v>
      </c>
      <c r="B93" s="113" t="s">
        <v>232</v>
      </c>
      <c r="C93" s="28" t="s">
        <v>73</v>
      </c>
      <c r="D93" s="34">
        <v>22030</v>
      </c>
      <c r="E93" s="113">
        <v>200</v>
      </c>
      <c r="F93" s="78">
        <v>200</v>
      </c>
      <c r="G93" s="78" t="s">
        <v>47</v>
      </c>
      <c r="H93" s="78" t="s">
        <v>47</v>
      </c>
      <c r="I93" s="78" t="s">
        <v>239</v>
      </c>
      <c r="J93" s="25" t="s">
        <v>47</v>
      </c>
      <c r="K93" s="78" t="s">
        <v>240</v>
      </c>
      <c r="L93" s="114"/>
    </row>
    <row r="94" spans="1:12" hidden="1">
      <c r="A94" s="112" t="s">
        <v>247</v>
      </c>
      <c r="B94" s="113" t="s">
        <v>232</v>
      </c>
      <c r="C94" s="28" t="s">
        <v>61</v>
      </c>
      <c r="D94" s="78">
        <v>1281285</v>
      </c>
      <c r="E94" s="113">
        <v>60</v>
      </c>
      <c r="F94" s="78">
        <v>60</v>
      </c>
      <c r="G94" s="78" t="s">
        <v>47</v>
      </c>
      <c r="H94" s="78" t="s">
        <v>56</v>
      </c>
      <c r="I94" s="78" t="s">
        <v>241</v>
      </c>
      <c r="J94" s="25" t="s">
        <v>47</v>
      </c>
      <c r="K94" s="78" t="s">
        <v>242</v>
      </c>
      <c r="L94" s="114"/>
    </row>
    <row r="95" spans="1:12" hidden="1">
      <c r="A95" s="112" t="s">
        <v>247</v>
      </c>
      <c r="B95" s="113" t="s">
        <v>232</v>
      </c>
      <c r="C95" s="28" t="s">
        <v>61</v>
      </c>
      <c r="D95" s="78">
        <v>1281193</v>
      </c>
      <c r="E95" s="113">
        <v>3</v>
      </c>
      <c r="F95" s="78">
        <v>3</v>
      </c>
      <c r="G95" s="78" t="s">
        <v>47</v>
      </c>
      <c r="H95" s="78" t="s">
        <v>88</v>
      </c>
      <c r="I95" s="78" t="s">
        <v>243</v>
      </c>
      <c r="J95" s="25" t="s">
        <v>47</v>
      </c>
      <c r="K95" s="78" t="s">
        <v>244</v>
      </c>
      <c r="L95" s="114"/>
    </row>
    <row r="96" spans="1:12" hidden="1">
      <c r="A96" s="112" t="s">
        <v>247</v>
      </c>
      <c r="B96" s="113" t="s">
        <v>232</v>
      </c>
      <c r="C96" s="28" t="s">
        <v>61</v>
      </c>
      <c r="D96" s="78">
        <v>1290697</v>
      </c>
      <c r="E96" s="113">
        <v>4</v>
      </c>
      <c r="F96" s="78">
        <v>4</v>
      </c>
      <c r="G96" s="78" t="s">
        <v>47</v>
      </c>
      <c r="H96" s="78" t="s">
        <v>88</v>
      </c>
      <c r="I96" s="78" t="s">
        <v>243</v>
      </c>
      <c r="J96" s="25" t="s">
        <v>47</v>
      </c>
      <c r="K96" s="78" t="s">
        <v>244</v>
      </c>
      <c r="L96" s="114"/>
    </row>
    <row r="97" spans="1:12" hidden="1">
      <c r="A97" s="112" t="s">
        <v>248</v>
      </c>
      <c r="B97" s="78" t="s">
        <v>232</v>
      </c>
      <c r="C97" s="78" t="s">
        <v>86</v>
      </c>
      <c r="D97" s="78" t="s">
        <v>185</v>
      </c>
      <c r="E97" s="78">
        <v>8</v>
      </c>
      <c r="F97" s="78">
        <v>8</v>
      </c>
      <c r="G97" s="78" t="s">
        <v>107</v>
      </c>
      <c r="H97" s="78" t="s">
        <v>107</v>
      </c>
      <c r="I97" s="78" t="s">
        <v>327</v>
      </c>
      <c r="J97" s="78" t="s">
        <v>47</v>
      </c>
      <c r="K97" s="78" t="s">
        <v>328</v>
      </c>
      <c r="L97" s="114"/>
    </row>
    <row r="98" spans="1:12" hidden="1">
      <c r="A98" s="112" t="s">
        <v>248</v>
      </c>
      <c r="B98" s="78" t="s">
        <v>232</v>
      </c>
      <c r="C98" s="78" t="s">
        <v>86</v>
      </c>
      <c r="D98" s="78" t="s">
        <v>91</v>
      </c>
      <c r="E98" s="78">
        <v>8</v>
      </c>
      <c r="F98" s="78">
        <v>8</v>
      </c>
      <c r="G98" s="78" t="s">
        <v>107</v>
      </c>
      <c r="H98" s="78" t="s">
        <v>101</v>
      </c>
      <c r="I98" s="78" t="s">
        <v>329</v>
      </c>
      <c r="J98" s="78" t="s">
        <v>47</v>
      </c>
      <c r="K98" s="78" t="s">
        <v>328</v>
      </c>
      <c r="L98" s="114"/>
    </row>
    <row r="99" spans="1:12" hidden="1">
      <c r="A99" s="112" t="s">
        <v>248</v>
      </c>
      <c r="B99" s="78" t="s">
        <v>232</v>
      </c>
      <c r="C99" s="78" t="s">
        <v>86</v>
      </c>
      <c r="D99" s="78" t="s">
        <v>330</v>
      </c>
      <c r="E99" s="78">
        <v>8</v>
      </c>
      <c r="F99" s="78">
        <v>8</v>
      </c>
      <c r="G99" s="78" t="s">
        <v>107</v>
      </c>
      <c r="H99" s="78" t="s">
        <v>56</v>
      </c>
      <c r="I99" s="78" t="s">
        <v>331</v>
      </c>
      <c r="J99" s="78" t="s">
        <v>47</v>
      </c>
      <c r="K99" s="78" t="s">
        <v>332</v>
      </c>
      <c r="L99" s="114"/>
    </row>
    <row r="100" spans="1:12" hidden="1">
      <c r="A100" s="112" t="s">
        <v>248</v>
      </c>
      <c r="B100" s="78" t="s">
        <v>232</v>
      </c>
      <c r="C100" s="78" t="s">
        <v>86</v>
      </c>
      <c r="D100" s="78" t="s">
        <v>333</v>
      </c>
      <c r="E100" s="78">
        <v>8</v>
      </c>
      <c r="F100" s="78">
        <v>8</v>
      </c>
      <c r="G100" s="78" t="s">
        <v>107</v>
      </c>
      <c r="H100" s="78" t="s">
        <v>56</v>
      </c>
      <c r="I100" s="78" t="s">
        <v>331</v>
      </c>
      <c r="J100" s="78" t="s">
        <v>47</v>
      </c>
      <c r="K100" s="78" t="s">
        <v>332</v>
      </c>
      <c r="L100" s="114"/>
    </row>
    <row r="101" spans="1:12" hidden="1">
      <c r="A101" s="112" t="s">
        <v>248</v>
      </c>
      <c r="B101" s="78" t="s">
        <v>232</v>
      </c>
      <c r="C101" s="78" t="s">
        <v>86</v>
      </c>
      <c r="D101" s="78" t="s">
        <v>95</v>
      </c>
      <c r="E101" s="78">
        <v>2</v>
      </c>
      <c r="F101" s="78">
        <v>2</v>
      </c>
      <c r="G101" s="78" t="s">
        <v>107</v>
      </c>
      <c r="H101" s="78" t="s">
        <v>56</v>
      </c>
      <c r="I101" s="78" t="s">
        <v>331</v>
      </c>
      <c r="J101" s="78" t="s">
        <v>47</v>
      </c>
      <c r="K101" s="78" t="s">
        <v>332</v>
      </c>
      <c r="L101" s="114"/>
    </row>
    <row r="102" spans="1:12" ht="15.75" hidden="1" thickBot="1">
      <c r="A102" s="130" t="s">
        <v>248</v>
      </c>
      <c r="B102" s="131" t="s">
        <v>232</v>
      </c>
      <c r="C102" s="131" t="s">
        <v>86</v>
      </c>
      <c r="D102" s="131" t="s">
        <v>334</v>
      </c>
      <c r="E102" s="131">
        <v>4</v>
      </c>
      <c r="F102" s="131">
        <v>4</v>
      </c>
      <c r="G102" s="131" t="s">
        <v>101</v>
      </c>
      <c r="H102" s="131" t="s">
        <v>56</v>
      </c>
      <c r="I102" s="131" t="s">
        <v>331</v>
      </c>
      <c r="J102" s="131" t="s">
        <v>47</v>
      </c>
      <c r="K102" s="131" t="s">
        <v>332</v>
      </c>
      <c r="L102" s="132"/>
    </row>
  </sheetData>
  <autoFilter ref="A5:P102">
    <filterColumn colId="1">
      <filters>
        <filter val="Shivpuri"/>
      </filters>
    </filterColumn>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B1:I36"/>
  <sheetViews>
    <sheetView workbookViewId="0">
      <selection activeCell="H38" sqref="H38"/>
    </sheetView>
  </sheetViews>
  <sheetFormatPr defaultRowHeight="15"/>
  <cols>
    <col min="2" max="2" width="17" bestFit="1" customWidth="1"/>
    <col min="3" max="3" width="19.7109375" bestFit="1" customWidth="1"/>
    <col min="4" max="4" width="19.42578125" bestFit="1" customWidth="1"/>
    <col min="5" max="5" width="15.140625" bestFit="1" customWidth="1"/>
  </cols>
  <sheetData>
    <row r="1" spans="2:9">
      <c r="B1" s="164" t="s">
        <v>261</v>
      </c>
      <c r="C1" s="163"/>
      <c r="D1" s="163"/>
      <c r="E1" s="165"/>
    </row>
    <row r="2" spans="2:9" hidden="1">
      <c r="B2" s="46"/>
      <c r="C2" s="47" t="s">
        <v>262</v>
      </c>
      <c r="D2" s="47" t="s">
        <v>263</v>
      </c>
      <c r="E2" s="48" t="s">
        <v>17</v>
      </c>
    </row>
    <row r="3" spans="2:9" hidden="1">
      <c r="B3" s="1" t="s">
        <v>252</v>
      </c>
      <c r="C3" s="3">
        <v>31693012.5</v>
      </c>
      <c r="D3" s="3">
        <v>-114635.32</v>
      </c>
      <c r="E3" s="41">
        <f>D3/C3*100</f>
        <v>-0.36170534435626783</v>
      </c>
    </row>
    <row r="4" spans="2:9" hidden="1">
      <c r="B4" s="1" t="s">
        <v>253</v>
      </c>
      <c r="C4" s="3">
        <v>22461322.5</v>
      </c>
      <c r="D4" s="3">
        <v>-59108.5</v>
      </c>
      <c r="E4" s="41">
        <f t="shared" ref="E4:E12" si="0">D4/C4*100</f>
        <v>-0.26315681100255783</v>
      </c>
    </row>
    <row r="5" spans="2:9" hidden="1">
      <c r="B5" s="1" t="s">
        <v>254</v>
      </c>
      <c r="C5" s="3">
        <v>6753867.5</v>
      </c>
      <c r="D5" s="3">
        <v>-222726</v>
      </c>
      <c r="E5" s="41">
        <f t="shared" si="0"/>
        <v>-3.2977549529954504</v>
      </c>
    </row>
    <row r="6" spans="2:9" hidden="1">
      <c r="B6" s="1" t="s">
        <v>255</v>
      </c>
      <c r="C6" s="3">
        <v>6812945</v>
      </c>
      <c r="D6" s="3">
        <v>0</v>
      </c>
      <c r="E6" s="41">
        <f t="shared" si="0"/>
        <v>0</v>
      </c>
    </row>
    <row r="7" spans="2:9" hidden="1">
      <c r="B7" s="1" t="s">
        <v>256</v>
      </c>
      <c r="C7" s="3">
        <v>23322780</v>
      </c>
      <c r="D7" s="3">
        <v>-30865</v>
      </c>
      <c r="E7" s="41">
        <f t="shared" si="0"/>
        <v>-0.13233842620819647</v>
      </c>
    </row>
    <row r="8" spans="2:9" hidden="1">
      <c r="B8" s="1" t="s">
        <v>257</v>
      </c>
      <c r="C8" s="3">
        <v>14577647.5</v>
      </c>
      <c r="D8" s="3">
        <v>-19000</v>
      </c>
      <c r="E8" s="41">
        <f t="shared" si="0"/>
        <v>-0.13033653063705924</v>
      </c>
    </row>
    <row r="9" spans="2:9" hidden="1">
      <c r="B9" s="1" t="s">
        <v>258</v>
      </c>
      <c r="C9" s="3">
        <v>17079967.5</v>
      </c>
      <c r="D9" s="3">
        <v>-44512.25</v>
      </c>
      <c r="E9" s="41">
        <f t="shared" si="0"/>
        <v>-0.26061085889068586</v>
      </c>
    </row>
    <row r="10" spans="2:9" hidden="1">
      <c r="B10" s="1" t="s">
        <v>259</v>
      </c>
      <c r="C10" s="3">
        <v>15959652.5</v>
      </c>
      <c r="D10" s="3">
        <v>-76000</v>
      </c>
      <c r="E10" s="41">
        <f t="shared" si="0"/>
        <v>-0.47620084459859008</v>
      </c>
    </row>
    <row r="11" spans="2:9">
      <c r="B11" s="1" t="s">
        <v>260</v>
      </c>
      <c r="C11" s="3">
        <v>13290952.5</v>
      </c>
      <c r="D11" s="3">
        <v>0</v>
      </c>
      <c r="E11" s="41">
        <f t="shared" si="0"/>
        <v>0</v>
      </c>
    </row>
    <row r="12" spans="2:9" ht="15.75" thickBot="1">
      <c r="B12" s="42" t="s">
        <v>264</v>
      </c>
      <c r="C12" s="147">
        <f>SUM(C3:C11)</f>
        <v>151952147.5</v>
      </c>
      <c r="D12" s="147">
        <f>SUM(D3:D11)</f>
        <v>-566847.07000000007</v>
      </c>
      <c r="E12" s="44">
        <f t="shared" si="0"/>
        <v>-0.37304314504669966</v>
      </c>
      <c r="I12" s="106"/>
    </row>
    <row r="13" spans="2:9">
      <c r="B13" s="166" t="s">
        <v>265</v>
      </c>
      <c r="C13" s="159"/>
      <c r="D13" s="159"/>
      <c r="E13" s="160"/>
    </row>
    <row r="14" spans="2:9" hidden="1">
      <c r="B14" s="1" t="s">
        <v>252</v>
      </c>
      <c r="C14" s="3">
        <v>18952407.5</v>
      </c>
      <c r="D14" s="3">
        <v>-298391.69</v>
      </c>
      <c r="E14" s="41">
        <f>D14/C14*100</f>
        <v>-1.5744263096917899</v>
      </c>
    </row>
    <row r="15" spans="2:9" hidden="1">
      <c r="B15" s="1" t="s">
        <v>253</v>
      </c>
      <c r="C15" s="3">
        <v>11470987.5</v>
      </c>
      <c r="D15" s="3">
        <v>-2058298.53</v>
      </c>
      <c r="E15" s="41">
        <f t="shared" ref="E15:E23" si="1">D15/C15*100</f>
        <v>-17.94351645836943</v>
      </c>
    </row>
    <row r="16" spans="2:9" hidden="1">
      <c r="B16" s="1" t="s">
        <v>254</v>
      </c>
      <c r="C16" s="3">
        <v>8899092.5</v>
      </c>
      <c r="D16" s="3">
        <v>-9457.5</v>
      </c>
      <c r="E16" s="41">
        <f t="shared" si="1"/>
        <v>-0.10627488139942361</v>
      </c>
    </row>
    <row r="17" spans="2:9" hidden="1">
      <c r="B17" s="1" t="s">
        <v>255</v>
      </c>
      <c r="C17" s="3">
        <v>6933647.5</v>
      </c>
      <c r="D17" s="3">
        <v>-56050</v>
      </c>
      <c r="E17" s="41">
        <f t="shared" si="1"/>
        <v>-0.80837683196326326</v>
      </c>
    </row>
    <row r="18" spans="2:9" hidden="1">
      <c r="B18" s="1" t="s">
        <v>256</v>
      </c>
      <c r="C18" s="3">
        <v>12306370</v>
      </c>
      <c r="D18" s="3">
        <v>-648668</v>
      </c>
      <c r="E18" s="41">
        <f t="shared" si="1"/>
        <v>-5.2709938023966449</v>
      </c>
    </row>
    <row r="19" spans="2:9" hidden="1">
      <c r="B19" s="1" t="s">
        <v>257</v>
      </c>
      <c r="C19" s="3">
        <v>10451215</v>
      </c>
      <c r="D19" s="3">
        <v>-247619.76</v>
      </c>
      <c r="E19" s="41">
        <f t="shared" si="1"/>
        <v>-2.3692916086789908</v>
      </c>
    </row>
    <row r="20" spans="2:9" hidden="1">
      <c r="B20" s="1" t="s">
        <v>258</v>
      </c>
      <c r="C20" s="3">
        <v>8742250</v>
      </c>
      <c r="D20" s="3">
        <v>-294304.92</v>
      </c>
      <c r="E20" s="41">
        <f t="shared" si="1"/>
        <v>-3.3664665274957817</v>
      </c>
    </row>
    <row r="21" spans="2:9" hidden="1">
      <c r="B21" s="1" t="s">
        <v>259</v>
      </c>
      <c r="C21" s="3">
        <v>7039645</v>
      </c>
      <c r="D21" s="3">
        <v>-34380</v>
      </c>
      <c r="E21" s="41">
        <f t="shared" si="1"/>
        <v>-0.48837689968741321</v>
      </c>
    </row>
    <row r="22" spans="2:9">
      <c r="B22" s="1" t="s">
        <v>260</v>
      </c>
      <c r="C22" s="3">
        <v>4008375</v>
      </c>
      <c r="D22" s="3">
        <v>-233984.1</v>
      </c>
      <c r="E22" s="41">
        <f t="shared" si="1"/>
        <v>-5.837380484610347</v>
      </c>
    </row>
    <row r="23" spans="2:9" ht="15.75" thickBot="1">
      <c r="B23" s="42" t="s">
        <v>264</v>
      </c>
      <c r="C23" s="43">
        <f>SUM(C14:C22)</f>
        <v>88803990</v>
      </c>
      <c r="D23" s="43">
        <f>SUM(D14:D22)</f>
        <v>-3881154.5000000005</v>
      </c>
      <c r="E23" s="44">
        <f t="shared" si="1"/>
        <v>-4.3704731059944502</v>
      </c>
      <c r="I23" s="106"/>
    </row>
    <row r="24" spans="2:9">
      <c r="B24" s="166" t="s">
        <v>266</v>
      </c>
      <c r="C24" s="159"/>
      <c r="D24" s="159"/>
      <c r="E24" s="160"/>
    </row>
    <row r="25" spans="2:9" hidden="1">
      <c r="B25" s="1" t="s">
        <v>252</v>
      </c>
      <c r="C25" s="3">
        <f>C14+C3</f>
        <v>50645420</v>
      </c>
      <c r="D25" s="3">
        <f>D14+D3</f>
        <v>-413027.01</v>
      </c>
      <c r="E25" s="41">
        <f>D25/C25*100</f>
        <v>-0.81552687291368098</v>
      </c>
    </row>
    <row r="26" spans="2:9" hidden="1">
      <c r="B26" s="1" t="s">
        <v>253</v>
      </c>
      <c r="C26" s="3">
        <f t="shared" ref="C26:D33" si="2">C15+C4</f>
        <v>33932310</v>
      </c>
      <c r="D26" s="3">
        <f t="shared" si="2"/>
        <v>-2117407.0300000003</v>
      </c>
      <c r="E26" s="41">
        <f t="shared" ref="E26:E34" si="3">D26/C26*100</f>
        <v>-6.2400910223913444</v>
      </c>
    </row>
    <row r="27" spans="2:9" hidden="1">
      <c r="B27" s="1" t="s">
        <v>254</v>
      </c>
      <c r="C27" s="3">
        <f t="shared" si="2"/>
        <v>15652960</v>
      </c>
      <c r="D27" s="3">
        <f t="shared" si="2"/>
        <v>-232183.5</v>
      </c>
      <c r="E27" s="41">
        <f t="shared" si="3"/>
        <v>-1.4833200877022621</v>
      </c>
    </row>
    <row r="28" spans="2:9" hidden="1">
      <c r="B28" s="1" t="s">
        <v>255</v>
      </c>
      <c r="C28" s="3">
        <f t="shared" si="2"/>
        <v>13746592.5</v>
      </c>
      <c r="D28" s="3">
        <f t="shared" si="2"/>
        <v>-56050</v>
      </c>
      <c r="E28" s="41">
        <f t="shared" si="3"/>
        <v>-0.40773740837956751</v>
      </c>
    </row>
    <row r="29" spans="2:9" hidden="1">
      <c r="B29" s="1" t="s">
        <v>256</v>
      </c>
      <c r="C29" s="3">
        <f t="shared" si="2"/>
        <v>35629150</v>
      </c>
      <c r="D29" s="3">
        <f t="shared" si="2"/>
        <v>-679533</v>
      </c>
      <c r="E29" s="41">
        <f t="shared" si="3"/>
        <v>-1.9072388760326866</v>
      </c>
    </row>
    <row r="30" spans="2:9" hidden="1">
      <c r="B30" s="1" t="s">
        <v>257</v>
      </c>
      <c r="C30" s="3">
        <f t="shared" si="2"/>
        <v>25028862.5</v>
      </c>
      <c r="D30" s="3">
        <f t="shared" si="2"/>
        <v>-266619.76</v>
      </c>
      <c r="E30" s="41">
        <f t="shared" si="3"/>
        <v>-1.0652492097873005</v>
      </c>
    </row>
    <row r="31" spans="2:9" hidden="1">
      <c r="B31" s="1" t="s">
        <v>258</v>
      </c>
      <c r="C31" s="3">
        <f t="shared" si="2"/>
        <v>25822217.5</v>
      </c>
      <c r="D31" s="3">
        <f t="shared" si="2"/>
        <v>-338817.17</v>
      </c>
      <c r="E31" s="41">
        <f t="shared" si="3"/>
        <v>-1.3121149258385727</v>
      </c>
    </row>
    <row r="32" spans="2:9" hidden="1">
      <c r="B32" s="1" t="s">
        <v>259</v>
      </c>
      <c r="C32" s="3">
        <f t="shared" si="2"/>
        <v>22999297.5</v>
      </c>
      <c r="D32" s="3">
        <f t="shared" si="2"/>
        <v>-110380</v>
      </c>
      <c r="E32" s="41">
        <f t="shared" si="3"/>
        <v>-0.47992770213959801</v>
      </c>
    </row>
    <row r="33" spans="2:9">
      <c r="B33" s="1" t="s">
        <v>260</v>
      </c>
      <c r="C33" s="3">
        <f t="shared" si="2"/>
        <v>17299327.5</v>
      </c>
      <c r="D33" s="3">
        <f t="shared" si="2"/>
        <v>-233984.1</v>
      </c>
      <c r="E33" s="41">
        <f t="shared" si="3"/>
        <v>-1.3525618264640633</v>
      </c>
    </row>
    <row r="34" spans="2:9" ht="15.75" thickBot="1">
      <c r="B34" s="45" t="s">
        <v>267</v>
      </c>
      <c r="C34" s="5">
        <f>SUM(C25:C33)</f>
        <v>240756137.5</v>
      </c>
      <c r="D34" s="5">
        <f>SUM(D25:D33)</f>
        <v>-4448001.5699999994</v>
      </c>
      <c r="E34" s="6">
        <f t="shared" si="3"/>
        <v>-1.8475132622527635</v>
      </c>
      <c r="I34" s="106"/>
    </row>
    <row r="36" spans="2:9">
      <c r="E36" s="105"/>
    </row>
  </sheetData>
  <mergeCells count="3">
    <mergeCell ref="B1:E1"/>
    <mergeCell ref="B13:E13"/>
    <mergeCell ref="B24:E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T56"/>
  <sheetViews>
    <sheetView workbookViewId="0">
      <pane xSplit="11" ySplit="4" topLeftCell="L43" activePane="bottomRight" state="frozen"/>
      <selection pane="topRight" activeCell="L1" sqref="L1"/>
      <selection pane="bottomLeft" activeCell="A5" sqref="A5"/>
      <selection pane="bottomRight" activeCell="R47" sqref="R47"/>
    </sheetView>
  </sheetViews>
  <sheetFormatPr defaultRowHeight="15"/>
  <cols>
    <col min="1" max="1" width="12.28515625" bestFit="1" customWidth="1"/>
    <col min="2" max="2" width="10.7109375" bestFit="1" customWidth="1"/>
    <col min="3" max="3" width="6.85546875" style="49" customWidth="1"/>
    <col min="4" max="11" width="5.7109375" style="49" customWidth="1"/>
    <col min="12" max="12" width="7.140625" style="52" customWidth="1"/>
    <col min="13" max="17" width="5.7109375" style="52" customWidth="1"/>
    <col min="18" max="18" width="6.28515625" style="52" bestFit="1" customWidth="1"/>
    <col min="19" max="19" width="5.7109375" style="52" customWidth="1"/>
    <col min="20" max="20" width="7.28515625" style="52" customWidth="1"/>
  </cols>
  <sheetData>
    <row r="1" spans="1:20">
      <c r="D1" s="49" t="s">
        <v>268</v>
      </c>
      <c r="E1" s="50">
        <v>15</v>
      </c>
      <c r="I1" s="51" t="s">
        <v>269</v>
      </c>
      <c r="J1" s="50">
        <f>SUM(D2:J2)</f>
        <v>45</v>
      </c>
    </row>
    <row r="2" spans="1:20">
      <c r="D2" s="52">
        <v>20</v>
      </c>
      <c r="E2" s="52"/>
      <c r="F2" s="52">
        <v>3</v>
      </c>
      <c r="G2" s="49">
        <v>5</v>
      </c>
      <c r="H2" s="52">
        <v>10</v>
      </c>
      <c r="I2" s="52">
        <v>5</v>
      </c>
      <c r="J2" s="52">
        <v>2</v>
      </c>
    </row>
    <row r="3" spans="1:20">
      <c r="B3" s="3"/>
      <c r="C3" s="53"/>
      <c r="D3" s="167" t="s">
        <v>270</v>
      </c>
      <c r="E3" s="167"/>
      <c r="F3" s="167"/>
      <c r="G3" s="167"/>
      <c r="H3" s="167"/>
      <c r="I3" s="167"/>
      <c r="J3" s="167"/>
      <c r="K3" s="167"/>
      <c r="L3" s="168" t="s">
        <v>271</v>
      </c>
      <c r="M3" s="168"/>
      <c r="N3" s="168"/>
      <c r="O3" s="168"/>
      <c r="P3" s="168"/>
      <c r="Q3" s="168"/>
      <c r="R3" s="168"/>
      <c r="S3" s="168"/>
      <c r="T3" s="55"/>
    </row>
    <row r="4" spans="1:20" ht="67.5">
      <c r="B4" s="56" t="s">
        <v>6</v>
      </c>
      <c r="C4" s="57" t="s">
        <v>272</v>
      </c>
      <c r="D4" s="58" t="s">
        <v>273</v>
      </c>
      <c r="E4" s="58" t="s">
        <v>274</v>
      </c>
      <c r="F4" s="58" t="s">
        <v>275</v>
      </c>
      <c r="G4" s="58" t="s">
        <v>276</v>
      </c>
      <c r="H4" s="58" t="s">
        <v>277</v>
      </c>
      <c r="I4" s="58" t="s">
        <v>278</v>
      </c>
      <c r="J4" s="58" t="s">
        <v>320</v>
      </c>
      <c r="K4" s="58" t="s">
        <v>280</v>
      </c>
      <c r="L4" s="57" t="s">
        <v>273</v>
      </c>
      <c r="M4" s="57" t="s">
        <v>274</v>
      </c>
      <c r="N4" s="57" t="s">
        <v>275</v>
      </c>
      <c r="O4" s="57" t="s">
        <v>276</v>
      </c>
      <c r="P4" s="57" t="s">
        <v>277</v>
      </c>
      <c r="Q4" s="57" t="s">
        <v>278</v>
      </c>
      <c r="R4" s="57" t="s">
        <v>279</v>
      </c>
      <c r="S4" s="57" t="s">
        <v>280</v>
      </c>
      <c r="T4" s="59" t="s">
        <v>281</v>
      </c>
    </row>
    <row r="5" spans="1:20">
      <c r="A5" s="60" t="s">
        <v>104</v>
      </c>
      <c r="B5" s="60" t="s">
        <v>104</v>
      </c>
      <c r="C5" s="61"/>
      <c r="D5" s="61">
        <f>SUM(D6:D9)</f>
        <v>40</v>
      </c>
      <c r="E5" s="61">
        <f t="shared" ref="E5:K5" si="0">SUM(E6:E9)</f>
        <v>30</v>
      </c>
      <c r="F5" s="61">
        <f t="shared" si="0"/>
        <v>6</v>
      </c>
      <c r="G5" s="61">
        <f t="shared" si="0"/>
        <v>10</v>
      </c>
      <c r="H5" s="61">
        <f t="shared" si="0"/>
        <v>20</v>
      </c>
      <c r="I5" s="61">
        <f t="shared" si="0"/>
        <v>10</v>
      </c>
      <c r="J5" s="61">
        <f t="shared" si="0"/>
        <v>4</v>
      </c>
      <c r="K5" s="61">
        <f t="shared" si="0"/>
        <v>120</v>
      </c>
      <c r="L5" s="54">
        <f>SUBTOTAL(9,L6:L9)</f>
        <v>65</v>
      </c>
      <c r="M5" s="54">
        <f t="shared" ref="M5:R5" si="1">SUBTOTAL(9,M6:M9)</f>
        <v>0</v>
      </c>
      <c r="N5" s="54">
        <f t="shared" si="1"/>
        <v>0</v>
      </c>
      <c r="O5" s="54">
        <f t="shared" si="1"/>
        <v>18</v>
      </c>
      <c r="P5" s="54">
        <f t="shared" si="1"/>
        <v>73</v>
      </c>
      <c r="Q5" s="54">
        <f t="shared" si="1"/>
        <v>12</v>
      </c>
      <c r="R5" s="54">
        <f t="shared" si="1"/>
        <v>15</v>
      </c>
      <c r="S5" s="54">
        <f>SUM(L5:R5)</f>
        <v>183</v>
      </c>
      <c r="T5" s="62">
        <f>S5/K5</f>
        <v>1.5249999999999999</v>
      </c>
    </row>
    <row r="6" spans="1:20">
      <c r="A6" s="60" t="s">
        <v>104</v>
      </c>
      <c r="B6" s="63" t="s">
        <v>246</v>
      </c>
      <c r="C6" s="64">
        <v>0</v>
      </c>
      <c r="D6" s="64">
        <f>$C6*D$2</f>
        <v>0</v>
      </c>
      <c r="E6" s="64">
        <f>$C6*E$1</f>
        <v>0</v>
      </c>
      <c r="F6" s="64">
        <f t="shared" ref="F6:J9" si="2">$C6*F$2</f>
        <v>0</v>
      </c>
      <c r="G6" s="64">
        <f t="shared" si="2"/>
        <v>0</v>
      </c>
      <c r="H6" s="64">
        <f t="shared" si="2"/>
        <v>0</v>
      </c>
      <c r="I6" s="64">
        <f t="shared" si="2"/>
        <v>0</v>
      </c>
      <c r="J6" s="64">
        <f t="shared" si="2"/>
        <v>0</v>
      </c>
      <c r="K6" s="64">
        <f>SUM(D6:J6)</f>
        <v>0</v>
      </c>
      <c r="L6" s="64">
        <v>0</v>
      </c>
      <c r="M6" s="64">
        <v>0</v>
      </c>
      <c r="N6" s="64">
        <v>0</v>
      </c>
      <c r="O6" s="64">
        <v>1</v>
      </c>
      <c r="P6" s="64">
        <v>4</v>
      </c>
      <c r="Q6" s="64">
        <v>2</v>
      </c>
      <c r="R6" s="64">
        <v>5</v>
      </c>
      <c r="S6" s="64">
        <f>SUM(L6:R6)</f>
        <v>12</v>
      </c>
      <c r="T6" s="62" t="e">
        <f t="shared" ref="T6:T53" si="3">S6/K6</f>
        <v>#DIV/0!</v>
      </c>
    </row>
    <row r="7" spans="1:20">
      <c r="A7" s="60" t="s">
        <v>104</v>
      </c>
      <c r="B7" s="63" t="s">
        <v>247</v>
      </c>
      <c r="C7" s="64">
        <v>0</v>
      </c>
      <c r="D7" s="64">
        <f t="shared" ref="D7:D9" si="4">$C7*D$2</f>
        <v>0</v>
      </c>
      <c r="E7" s="64">
        <f t="shared" ref="E7:E9" si="5">$C7*E$1</f>
        <v>0</v>
      </c>
      <c r="F7" s="64">
        <f t="shared" si="2"/>
        <v>0</v>
      </c>
      <c r="G7" s="64">
        <f t="shared" si="2"/>
        <v>0</v>
      </c>
      <c r="H7" s="64">
        <f t="shared" si="2"/>
        <v>0</v>
      </c>
      <c r="I7" s="64">
        <f t="shared" si="2"/>
        <v>0</v>
      </c>
      <c r="J7" s="64">
        <f t="shared" si="2"/>
        <v>0</v>
      </c>
      <c r="K7" s="64">
        <f t="shared" ref="K7:K9" si="6">SUM(D7:J7)</f>
        <v>0</v>
      </c>
      <c r="L7" s="64">
        <v>8</v>
      </c>
      <c r="M7" s="64">
        <v>0</v>
      </c>
      <c r="N7" s="64">
        <v>0</v>
      </c>
      <c r="O7" s="64">
        <v>3</v>
      </c>
      <c r="P7" s="64">
        <v>13</v>
      </c>
      <c r="Q7" s="64">
        <v>3</v>
      </c>
      <c r="R7" s="64">
        <v>2</v>
      </c>
      <c r="S7" s="64">
        <f t="shared" ref="S7:S9" si="7">SUM(L7:R7)</f>
        <v>29</v>
      </c>
      <c r="T7" s="62" t="e">
        <f t="shared" si="3"/>
        <v>#DIV/0!</v>
      </c>
    </row>
    <row r="8" spans="1:20">
      <c r="A8" s="60" t="s">
        <v>104</v>
      </c>
      <c r="B8" s="63" t="s">
        <v>248</v>
      </c>
      <c r="C8" s="64">
        <v>1</v>
      </c>
      <c r="D8" s="64">
        <f t="shared" si="4"/>
        <v>20</v>
      </c>
      <c r="E8" s="64">
        <f t="shared" si="5"/>
        <v>15</v>
      </c>
      <c r="F8" s="64">
        <f t="shared" si="2"/>
        <v>3</v>
      </c>
      <c r="G8" s="64">
        <f t="shared" si="2"/>
        <v>5</v>
      </c>
      <c r="H8" s="64">
        <f t="shared" si="2"/>
        <v>10</v>
      </c>
      <c r="I8" s="64">
        <f t="shared" si="2"/>
        <v>5</v>
      </c>
      <c r="J8" s="64">
        <f t="shared" si="2"/>
        <v>2</v>
      </c>
      <c r="K8" s="64">
        <f t="shared" si="6"/>
        <v>60</v>
      </c>
      <c r="L8" s="64">
        <v>28</v>
      </c>
      <c r="M8" s="64">
        <v>0</v>
      </c>
      <c r="N8" s="64">
        <v>0</v>
      </c>
      <c r="O8" s="64">
        <v>8</v>
      </c>
      <c r="P8" s="64">
        <v>28</v>
      </c>
      <c r="Q8" s="64">
        <v>5</v>
      </c>
      <c r="R8" s="64">
        <v>6</v>
      </c>
      <c r="S8" s="64">
        <f t="shared" si="7"/>
        <v>75</v>
      </c>
      <c r="T8" s="62">
        <f t="shared" si="3"/>
        <v>1.25</v>
      </c>
    </row>
    <row r="9" spans="1:20">
      <c r="A9" s="60" t="s">
        <v>104</v>
      </c>
      <c r="B9" s="63" t="s">
        <v>283</v>
      </c>
      <c r="C9" s="64">
        <v>1</v>
      </c>
      <c r="D9" s="64">
        <f t="shared" si="4"/>
        <v>20</v>
      </c>
      <c r="E9" s="64">
        <f t="shared" si="5"/>
        <v>15</v>
      </c>
      <c r="F9" s="64">
        <f t="shared" si="2"/>
        <v>3</v>
      </c>
      <c r="G9" s="64">
        <f t="shared" si="2"/>
        <v>5</v>
      </c>
      <c r="H9" s="64">
        <f t="shared" si="2"/>
        <v>10</v>
      </c>
      <c r="I9" s="64">
        <f t="shared" si="2"/>
        <v>5</v>
      </c>
      <c r="J9" s="64">
        <f t="shared" si="2"/>
        <v>2</v>
      </c>
      <c r="K9" s="64">
        <f t="shared" si="6"/>
        <v>60</v>
      </c>
      <c r="L9" s="64">
        <v>29</v>
      </c>
      <c r="M9" s="64">
        <v>0</v>
      </c>
      <c r="N9" s="64">
        <v>0</v>
      </c>
      <c r="O9" s="64">
        <v>6</v>
      </c>
      <c r="P9" s="64">
        <v>28</v>
      </c>
      <c r="Q9" s="64">
        <v>2</v>
      </c>
      <c r="R9" s="64">
        <v>2</v>
      </c>
      <c r="S9" s="64">
        <f t="shared" si="7"/>
        <v>67</v>
      </c>
      <c r="T9" s="62">
        <f t="shared" si="3"/>
        <v>1.1166666666666667</v>
      </c>
    </row>
    <row r="10" spans="1:20">
      <c r="A10" s="60" t="s">
        <v>284</v>
      </c>
      <c r="B10" s="60" t="s">
        <v>284</v>
      </c>
      <c r="C10" s="61"/>
      <c r="D10" s="61">
        <f>SUM(D11:D14)</f>
        <v>240</v>
      </c>
      <c r="E10" s="61">
        <f t="shared" ref="E10:K10" si="8">SUM(E11:E14)</f>
        <v>180</v>
      </c>
      <c r="F10" s="61">
        <f t="shared" si="8"/>
        <v>36</v>
      </c>
      <c r="G10" s="61">
        <f t="shared" si="8"/>
        <v>60</v>
      </c>
      <c r="H10" s="61">
        <f t="shared" si="8"/>
        <v>120</v>
      </c>
      <c r="I10" s="61">
        <f t="shared" si="8"/>
        <v>60</v>
      </c>
      <c r="J10" s="61">
        <f t="shared" si="8"/>
        <v>24</v>
      </c>
      <c r="K10" s="61">
        <f t="shared" si="8"/>
        <v>720</v>
      </c>
      <c r="L10" s="54">
        <f>SUBTOTAL(9,L11:L14)</f>
        <v>346</v>
      </c>
      <c r="M10" s="54">
        <f t="shared" ref="M10" si="9">SUBTOTAL(9,M11:M14)</f>
        <v>3</v>
      </c>
      <c r="N10" s="54">
        <f t="shared" ref="N10" si="10">SUBTOTAL(9,N11:N14)</f>
        <v>87</v>
      </c>
      <c r="O10" s="54">
        <f t="shared" ref="O10" si="11">SUBTOTAL(9,O11:O14)</f>
        <v>62</v>
      </c>
      <c r="P10" s="54">
        <f t="shared" ref="P10" si="12">SUBTOTAL(9,P11:P14)</f>
        <v>59</v>
      </c>
      <c r="Q10" s="54">
        <f t="shared" ref="Q10" si="13">SUBTOTAL(9,Q11:Q14)</f>
        <v>41</v>
      </c>
      <c r="R10" s="54">
        <f t="shared" ref="R10" si="14">SUBTOTAL(9,R11:R14)</f>
        <v>18</v>
      </c>
      <c r="S10" s="54">
        <f>SUM(L10:R10)</f>
        <v>616</v>
      </c>
      <c r="T10" s="62">
        <f t="shared" si="3"/>
        <v>0.85555555555555551</v>
      </c>
    </row>
    <row r="11" spans="1:20">
      <c r="A11" s="79" t="s">
        <v>284</v>
      </c>
      <c r="B11" s="63" t="s">
        <v>246</v>
      </c>
      <c r="C11" s="64">
        <v>3</v>
      </c>
      <c r="D11" s="64">
        <f t="shared" ref="D11:D49" si="15">$C11*D$2</f>
        <v>60</v>
      </c>
      <c r="E11" s="64">
        <f t="shared" ref="E11:E49" si="16">$C11*E$1</f>
        <v>45</v>
      </c>
      <c r="F11" s="64">
        <f t="shared" ref="F11:J14" si="17">$C11*F$2</f>
        <v>9</v>
      </c>
      <c r="G11" s="64">
        <f t="shared" si="17"/>
        <v>15</v>
      </c>
      <c r="H11" s="64">
        <f t="shared" si="17"/>
        <v>30</v>
      </c>
      <c r="I11" s="64">
        <f t="shared" si="17"/>
        <v>15</v>
      </c>
      <c r="J11" s="64">
        <f t="shared" si="17"/>
        <v>6</v>
      </c>
      <c r="K11" s="64">
        <f t="shared" ref="K11:K14" si="18">SUM(D11:J11)</f>
        <v>180</v>
      </c>
      <c r="L11" s="64">
        <v>42</v>
      </c>
      <c r="M11" s="64">
        <v>1</v>
      </c>
      <c r="N11" s="64">
        <v>12</v>
      </c>
      <c r="O11" s="64">
        <v>15</v>
      </c>
      <c r="P11" s="64">
        <v>7</v>
      </c>
      <c r="Q11" s="64">
        <v>9</v>
      </c>
      <c r="R11" s="64">
        <v>4</v>
      </c>
      <c r="S11" s="64">
        <f>SUM(L11:R11)</f>
        <v>90</v>
      </c>
      <c r="T11" s="62">
        <f t="shared" si="3"/>
        <v>0.5</v>
      </c>
    </row>
    <row r="12" spans="1:20">
      <c r="A12" s="60" t="s">
        <v>284</v>
      </c>
      <c r="B12" s="63" t="s">
        <v>247</v>
      </c>
      <c r="C12" s="64">
        <v>3</v>
      </c>
      <c r="D12" s="64">
        <f t="shared" si="15"/>
        <v>60</v>
      </c>
      <c r="E12" s="64">
        <f t="shared" si="16"/>
        <v>45</v>
      </c>
      <c r="F12" s="64">
        <f t="shared" si="17"/>
        <v>9</v>
      </c>
      <c r="G12" s="64">
        <f t="shared" si="17"/>
        <v>15</v>
      </c>
      <c r="H12" s="64">
        <f t="shared" si="17"/>
        <v>30</v>
      </c>
      <c r="I12" s="64">
        <f t="shared" si="17"/>
        <v>15</v>
      </c>
      <c r="J12" s="64">
        <f t="shared" si="17"/>
        <v>6</v>
      </c>
      <c r="K12" s="64">
        <f t="shared" si="18"/>
        <v>180</v>
      </c>
      <c r="L12" s="64">
        <v>78</v>
      </c>
      <c r="M12" s="64">
        <v>1</v>
      </c>
      <c r="N12" s="64">
        <v>30</v>
      </c>
      <c r="O12" s="64">
        <v>18</v>
      </c>
      <c r="P12" s="64">
        <v>7</v>
      </c>
      <c r="Q12" s="64">
        <v>15</v>
      </c>
      <c r="R12" s="64">
        <v>6</v>
      </c>
      <c r="S12" s="64">
        <f t="shared" ref="S12:S14" si="19">SUM(L12:R12)</f>
        <v>155</v>
      </c>
      <c r="T12" s="62">
        <f t="shared" si="3"/>
        <v>0.86111111111111116</v>
      </c>
    </row>
    <row r="13" spans="1:20">
      <c r="A13" s="60" t="s">
        <v>284</v>
      </c>
      <c r="B13" s="63" t="s">
        <v>248</v>
      </c>
      <c r="C13" s="64">
        <v>3</v>
      </c>
      <c r="D13" s="64">
        <f t="shared" si="15"/>
        <v>60</v>
      </c>
      <c r="E13" s="64">
        <f t="shared" si="16"/>
        <v>45</v>
      </c>
      <c r="F13" s="64">
        <f t="shared" si="17"/>
        <v>9</v>
      </c>
      <c r="G13" s="64">
        <f t="shared" si="17"/>
        <v>15</v>
      </c>
      <c r="H13" s="64">
        <f t="shared" si="17"/>
        <v>30</v>
      </c>
      <c r="I13" s="64">
        <f t="shared" si="17"/>
        <v>15</v>
      </c>
      <c r="J13" s="64">
        <f t="shared" si="17"/>
        <v>6</v>
      </c>
      <c r="K13" s="64">
        <f t="shared" si="18"/>
        <v>180</v>
      </c>
      <c r="L13" s="64">
        <v>122</v>
      </c>
      <c r="M13" s="64">
        <v>0</v>
      </c>
      <c r="N13" s="64">
        <v>30</v>
      </c>
      <c r="O13" s="64">
        <v>14</v>
      </c>
      <c r="P13" s="64">
        <v>8</v>
      </c>
      <c r="Q13" s="64">
        <v>12</v>
      </c>
      <c r="R13" s="64">
        <v>3</v>
      </c>
      <c r="S13" s="64">
        <f t="shared" si="19"/>
        <v>189</v>
      </c>
      <c r="T13" s="62">
        <f t="shared" si="3"/>
        <v>1.05</v>
      </c>
    </row>
    <row r="14" spans="1:20">
      <c r="A14" s="60" t="s">
        <v>284</v>
      </c>
      <c r="B14" s="63" t="s">
        <v>283</v>
      </c>
      <c r="C14" s="64">
        <v>3</v>
      </c>
      <c r="D14" s="64">
        <f t="shared" si="15"/>
        <v>60</v>
      </c>
      <c r="E14" s="64">
        <f t="shared" si="16"/>
        <v>45</v>
      </c>
      <c r="F14" s="64">
        <f t="shared" si="17"/>
        <v>9</v>
      </c>
      <c r="G14" s="64">
        <f t="shared" si="17"/>
        <v>15</v>
      </c>
      <c r="H14" s="64">
        <f t="shared" si="17"/>
        <v>30</v>
      </c>
      <c r="I14" s="64">
        <f t="shared" si="17"/>
        <v>15</v>
      </c>
      <c r="J14" s="64">
        <f t="shared" si="17"/>
        <v>6</v>
      </c>
      <c r="K14" s="64">
        <f t="shared" si="18"/>
        <v>180</v>
      </c>
      <c r="L14" s="64">
        <v>104</v>
      </c>
      <c r="M14" s="64">
        <v>1</v>
      </c>
      <c r="N14" s="64">
        <v>15</v>
      </c>
      <c r="O14" s="64">
        <v>15</v>
      </c>
      <c r="P14" s="64">
        <v>37</v>
      </c>
      <c r="Q14" s="64">
        <v>5</v>
      </c>
      <c r="R14" s="64">
        <v>5</v>
      </c>
      <c r="S14" s="64">
        <f t="shared" si="19"/>
        <v>182</v>
      </c>
      <c r="T14" s="62">
        <f t="shared" si="3"/>
        <v>1.0111111111111111</v>
      </c>
    </row>
    <row r="15" spans="1:20">
      <c r="A15" s="60" t="s">
        <v>45</v>
      </c>
      <c r="B15" s="60" t="s">
        <v>45</v>
      </c>
      <c r="C15" s="61"/>
      <c r="D15" s="61">
        <f>SUM(D16:D19)</f>
        <v>240</v>
      </c>
      <c r="E15" s="61">
        <f t="shared" ref="E15:K15" si="20">SUM(E16:E19)</f>
        <v>180</v>
      </c>
      <c r="F15" s="61">
        <f t="shared" si="20"/>
        <v>36</v>
      </c>
      <c r="G15" s="61">
        <f t="shared" si="20"/>
        <v>60</v>
      </c>
      <c r="H15" s="61">
        <f t="shared" si="20"/>
        <v>120</v>
      </c>
      <c r="I15" s="61">
        <f t="shared" si="20"/>
        <v>60</v>
      </c>
      <c r="J15" s="61">
        <f t="shared" si="20"/>
        <v>24</v>
      </c>
      <c r="K15" s="61">
        <f t="shared" si="20"/>
        <v>720</v>
      </c>
      <c r="L15" s="54">
        <f>SUBTOTAL(9,L16:L19)</f>
        <v>306</v>
      </c>
      <c r="M15" s="54">
        <f t="shared" ref="M15" si="21">SUBTOTAL(9,M16:M19)</f>
        <v>7</v>
      </c>
      <c r="N15" s="54">
        <f t="shared" ref="N15" si="22">SUBTOTAL(9,N16:N19)</f>
        <v>3</v>
      </c>
      <c r="O15" s="54">
        <f t="shared" ref="O15" si="23">SUBTOTAL(9,O16:O19)</f>
        <v>29</v>
      </c>
      <c r="P15" s="54">
        <f t="shared" ref="P15" si="24">SUBTOTAL(9,P16:P19)</f>
        <v>154</v>
      </c>
      <c r="Q15" s="54">
        <f t="shared" ref="Q15" si="25">SUBTOTAL(9,Q16:Q19)</f>
        <v>78</v>
      </c>
      <c r="R15" s="54">
        <f t="shared" ref="R15" si="26">SUBTOTAL(9,R16:R19)</f>
        <v>11</v>
      </c>
      <c r="S15" s="54">
        <f>SUM(L15:R15)</f>
        <v>588</v>
      </c>
      <c r="T15" s="62">
        <f t="shared" si="3"/>
        <v>0.81666666666666665</v>
      </c>
    </row>
    <row r="16" spans="1:20">
      <c r="A16" s="60" t="s">
        <v>45</v>
      </c>
      <c r="B16" s="63" t="s">
        <v>246</v>
      </c>
      <c r="C16" s="64">
        <v>3</v>
      </c>
      <c r="D16" s="64">
        <f t="shared" si="15"/>
        <v>60</v>
      </c>
      <c r="E16" s="64">
        <f t="shared" si="16"/>
        <v>45</v>
      </c>
      <c r="F16" s="64">
        <f t="shared" ref="F16:J19" si="27">$C16*F$2</f>
        <v>9</v>
      </c>
      <c r="G16" s="64">
        <f t="shared" si="27"/>
        <v>15</v>
      </c>
      <c r="H16" s="64">
        <f t="shared" si="27"/>
        <v>30</v>
      </c>
      <c r="I16" s="64">
        <f t="shared" si="27"/>
        <v>15</v>
      </c>
      <c r="J16" s="64">
        <f t="shared" si="27"/>
        <v>6</v>
      </c>
      <c r="K16" s="64">
        <f t="shared" ref="K16:K19" si="28">SUM(D16:J16)</f>
        <v>180</v>
      </c>
      <c r="L16" s="64">
        <v>42</v>
      </c>
      <c r="M16" s="64">
        <v>0</v>
      </c>
      <c r="N16" s="64">
        <v>0</v>
      </c>
      <c r="O16" s="64">
        <v>2</v>
      </c>
      <c r="P16" s="64">
        <v>43</v>
      </c>
      <c r="Q16" s="64">
        <v>10</v>
      </c>
      <c r="R16" s="64">
        <v>8</v>
      </c>
      <c r="S16" s="64">
        <f>SUM(L16:R16)</f>
        <v>105</v>
      </c>
      <c r="T16" s="62">
        <f t="shared" si="3"/>
        <v>0.58333333333333337</v>
      </c>
    </row>
    <row r="17" spans="1:20">
      <c r="A17" s="60" t="s">
        <v>45</v>
      </c>
      <c r="B17" s="63" t="s">
        <v>247</v>
      </c>
      <c r="C17" s="64">
        <v>3</v>
      </c>
      <c r="D17" s="64">
        <f t="shared" si="15"/>
        <v>60</v>
      </c>
      <c r="E17" s="64">
        <f t="shared" si="16"/>
        <v>45</v>
      </c>
      <c r="F17" s="64">
        <f t="shared" si="27"/>
        <v>9</v>
      </c>
      <c r="G17" s="64">
        <f t="shared" si="27"/>
        <v>15</v>
      </c>
      <c r="H17" s="64">
        <f t="shared" si="27"/>
        <v>30</v>
      </c>
      <c r="I17" s="64">
        <f t="shared" si="27"/>
        <v>15</v>
      </c>
      <c r="J17" s="64">
        <f t="shared" si="27"/>
        <v>6</v>
      </c>
      <c r="K17" s="64">
        <f t="shared" si="28"/>
        <v>180</v>
      </c>
      <c r="L17" s="64">
        <v>128</v>
      </c>
      <c r="M17" s="64">
        <v>0</v>
      </c>
      <c r="N17" s="64">
        <v>0</v>
      </c>
      <c r="O17" s="64">
        <v>2</v>
      </c>
      <c r="P17" s="64">
        <v>36</v>
      </c>
      <c r="Q17" s="64">
        <v>33</v>
      </c>
      <c r="R17" s="64">
        <v>1</v>
      </c>
      <c r="S17" s="64">
        <f t="shared" ref="S17:S19" si="29">SUM(L17:R17)</f>
        <v>200</v>
      </c>
      <c r="T17" s="62">
        <f t="shared" si="3"/>
        <v>1.1111111111111112</v>
      </c>
    </row>
    <row r="18" spans="1:20">
      <c r="A18" s="60" t="s">
        <v>45</v>
      </c>
      <c r="B18" s="63" t="s">
        <v>248</v>
      </c>
      <c r="C18" s="64">
        <v>3</v>
      </c>
      <c r="D18" s="64">
        <f t="shared" si="15"/>
        <v>60</v>
      </c>
      <c r="E18" s="64">
        <f t="shared" si="16"/>
        <v>45</v>
      </c>
      <c r="F18" s="64">
        <f t="shared" si="27"/>
        <v>9</v>
      </c>
      <c r="G18" s="64">
        <f t="shared" si="27"/>
        <v>15</v>
      </c>
      <c r="H18" s="64">
        <f t="shared" si="27"/>
        <v>30</v>
      </c>
      <c r="I18" s="64">
        <f t="shared" si="27"/>
        <v>15</v>
      </c>
      <c r="J18" s="64">
        <f t="shared" si="27"/>
        <v>6</v>
      </c>
      <c r="K18" s="64">
        <f t="shared" si="28"/>
        <v>180</v>
      </c>
      <c r="L18" s="64">
        <v>63</v>
      </c>
      <c r="M18" s="64">
        <v>6</v>
      </c>
      <c r="N18" s="64">
        <v>1</v>
      </c>
      <c r="O18" s="64">
        <v>13</v>
      </c>
      <c r="P18" s="64">
        <v>40</v>
      </c>
      <c r="Q18" s="64">
        <v>33</v>
      </c>
      <c r="R18" s="64">
        <v>0</v>
      </c>
      <c r="S18" s="64">
        <f t="shared" si="29"/>
        <v>156</v>
      </c>
      <c r="T18" s="62">
        <f t="shared" si="3"/>
        <v>0.8666666666666667</v>
      </c>
    </row>
    <row r="19" spans="1:20">
      <c r="A19" s="60" t="s">
        <v>45</v>
      </c>
      <c r="B19" s="63" t="s">
        <v>283</v>
      </c>
      <c r="C19" s="64">
        <v>3</v>
      </c>
      <c r="D19" s="64">
        <f t="shared" si="15"/>
        <v>60</v>
      </c>
      <c r="E19" s="64">
        <f t="shared" si="16"/>
        <v>45</v>
      </c>
      <c r="F19" s="64">
        <f t="shared" si="27"/>
        <v>9</v>
      </c>
      <c r="G19" s="64">
        <f t="shared" si="27"/>
        <v>15</v>
      </c>
      <c r="H19" s="64">
        <f t="shared" si="27"/>
        <v>30</v>
      </c>
      <c r="I19" s="64">
        <f t="shared" si="27"/>
        <v>15</v>
      </c>
      <c r="J19" s="64">
        <f t="shared" si="27"/>
        <v>6</v>
      </c>
      <c r="K19" s="64">
        <f t="shared" si="28"/>
        <v>180</v>
      </c>
      <c r="L19" s="64">
        <v>73</v>
      </c>
      <c r="M19" s="64">
        <v>1</v>
      </c>
      <c r="N19" s="64">
        <v>2</v>
      </c>
      <c r="O19" s="64">
        <v>12</v>
      </c>
      <c r="P19" s="64">
        <v>35</v>
      </c>
      <c r="Q19" s="64">
        <v>2</v>
      </c>
      <c r="R19" s="64">
        <v>2</v>
      </c>
      <c r="S19" s="64">
        <f t="shared" si="29"/>
        <v>127</v>
      </c>
      <c r="T19" s="62">
        <f t="shared" si="3"/>
        <v>0.7055555555555556</v>
      </c>
    </row>
    <row r="20" spans="1:20">
      <c r="A20" s="60" t="s">
        <v>158</v>
      </c>
      <c r="B20" s="60" t="s">
        <v>158</v>
      </c>
      <c r="C20" s="61"/>
      <c r="D20" s="61">
        <f>SUM(D21:D24)</f>
        <v>80</v>
      </c>
      <c r="E20" s="61">
        <f t="shared" ref="E20:K20" si="30">SUM(E21:E24)</f>
        <v>60</v>
      </c>
      <c r="F20" s="61">
        <f t="shared" si="30"/>
        <v>12</v>
      </c>
      <c r="G20" s="61">
        <f t="shared" si="30"/>
        <v>20</v>
      </c>
      <c r="H20" s="61">
        <f t="shared" si="30"/>
        <v>40</v>
      </c>
      <c r="I20" s="61">
        <f t="shared" si="30"/>
        <v>20</v>
      </c>
      <c r="J20" s="61">
        <f t="shared" si="30"/>
        <v>8</v>
      </c>
      <c r="K20" s="61">
        <f t="shared" si="30"/>
        <v>240</v>
      </c>
      <c r="L20" s="54">
        <f>SUBTOTAL(9,L21:L24)</f>
        <v>34</v>
      </c>
      <c r="M20" s="54">
        <f t="shared" ref="M20" si="31">SUBTOTAL(9,M21:M24)</f>
        <v>2</v>
      </c>
      <c r="N20" s="54">
        <f t="shared" ref="N20" si="32">SUBTOTAL(9,N21:N24)</f>
        <v>0</v>
      </c>
      <c r="O20" s="54">
        <f t="shared" ref="O20" si="33">SUBTOTAL(9,O21:O24)</f>
        <v>31</v>
      </c>
      <c r="P20" s="54">
        <f t="shared" ref="P20" si="34">SUBTOTAL(9,P21:P24)</f>
        <v>38</v>
      </c>
      <c r="Q20" s="54">
        <f t="shared" ref="Q20" si="35">SUBTOTAL(9,Q21:Q24)</f>
        <v>65</v>
      </c>
      <c r="R20" s="54">
        <f t="shared" ref="R20" si="36">SUBTOTAL(9,R21:R24)</f>
        <v>23</v>
      </c>
      <c r="S20" s="54">
        <f>SUM(L20:R20)</f>
        <v>193</v>
      </c>
      <c r="T20" s="62">
        <f t="shared" si="3"/>
        <v>0.8041666666666667</v>
      </c>
    </row>
    <row r="21" spans="1:20">
      <c r="A21" s="60" t="s">
        <v>158</v>
      </c>
      <c r="B21" s="63" t="s">
        <v>246</v>
      </c>
      <c r="C21" s="64">
        <v>1</v>
      </c>
      <c r="D21" s="64">
        <f t="shared" si="15"/>
        <v>20</v>
      </c>
      <c r="E21" s="64">
        <f t="shared" si="16"/>
        <v>15</v>
      </c>
      <c r="F21" s="64">
        <f>$C21*F$2</f>
        <v>3</v>
      </c>
      <c r="G21" s="64">
        <f>$C21*G$2</f>
        <v>5</v>
      </c>
      <c r="H21" s="64">
        <f>$C21*H$2</f>
        <v>10</v>
      </c>
      <c r="I21" s="64">
        <f>$C21*I$2</f>
        <v>5</v>
      </c>
      <c r="J21" s="64">
        <f>$C21*J$2</f>
        <v>2</v>
      </c>
      <c r="K21" s="64">
        <f t="shared" ref="K21:K24" si="37">SUM(D21:J21)</f>
        <v>60</v>
      </c>
      <c r="L21" s="64">
        <v>9</v>
      </c>
      <c r="M21" s="64">
        <v>0</v>
      </c>
      <c r="N21" s="64">
        <v>0</v>
      </c>
      <c r="O21" s="64">
        <v>5</v>
      </c>
      <c r="P21" s="64">
        <v>9</v>
      </c>
      <c r="Q21" s="64">
        <v>22</v>
      </c>
      <c r="R21" s="64">
        <v>11</v>
      </c>
      <c r="S21" s="64">
        <f>SUM(L21:R21)</f>
        <v>56</v>
      </c>
      <c r="T21" s="62">
        <f t="shared" si="3"/>
        <v>0.93333333333333335</v>
      </c>
    </row>
    <row r="22" spans="1:20">
      <c r="A22" s="60" t="s">
        <v>158</v>
      </c>
      <c r="B22" s="63" t="s">
        <v>247</v>
      </c>
      <c r="C22" s="64">
        <v>1</v>
      </c>
      <c r="D22" s="64">
        <f t="shared" si="15"/>
        <v>20</v>
      </c>
      <c r="E22" s="64">
        <f t="shared" si="16"/>
        <v>15</v>
      </c>
      <c r="F22" s="64">
        <f t="shared" ref="F22:J24" si="38">$C22*F$2</f>
        <v>3</v>
      </c>
      <c r="G22" s="64">
        <f t="shared" si="38"/>
        <v>5</v>
      </c>
      <c r="H22" s="64">
        <f t="shared" si="38"/>
        <v>10</v>
      </c>
      <c r="I22" s="64">
        <f t="shared" si="38"/>
        <v>5</v>
      </c>
      <c r="J22" s="64">
        <f t="shared" si="38"/>
        <v>2</v>
      </c>
      <c r="K22" s="64">
        <f t="shared" si="37"/>
        <v>60</v>
      </c>
      <c r="L22" s="64">
        <v>5</v>
      </c>
      <c r="M22" s="64">
        <v>0</v>
      </c>
      <c r="N22" s="64">
        <v>0</v>
      </c>
      <c r="O22" s="64">
        <v>7</v>
      </c>
      <c r="P22" s="64">
        <v>9</v>
      </c>
      <c r="Q22" s="64">
        <v>7</v>
      </c>
      <c r="R22" s="64">
        <v>3</v>
      </c>
      <c r="S22" s="64">
        <f t="shared" ref="S22:S24" si="39">SUM(L22:R22)</f>
        <v>31</v>
      </c>
      <c r="T22" s="62">
        <f t="shared" si="3"/>
        <v>0.51666666666666672</v>
      </c>
    </row>
    <row r="23" spans="1:20">
      <c r="A23" s="60" t="s">
        <v>158</v>
      </c>
      <c r="B23" s="63" t="s">
        <v>248</v>
      </c>
      <c r="C23" s="64">
        <v>1</v>
      </c>
      <c r="D23" s="64">
        <f t="shared" si="15"/>
        <v>20</v>
      </c>
      <c r="E23" s="64">
        <f t="shared" si="16"/>
        <v>15</v>
      </c>
      <c r="F23" s="64">
        <f t="shared" si="38"/>
        <v>3</v>
      </c>
      <c r="G23" s="64">
        <f t="shared" si="38"/>
        <v>5</v>
      </c>
      <c r="H23" s="64">
        <f t="shared" si="38"/>
        <v>10</v>
      </c>
      <c r="I23" s="64">
        <f t="shared" si="38"/>
        <v>5</v>
      </c>
      <c r="J23" s="64">
        <f t="shared" si="38"/>
        <v>2</v>
      </c>
      <c r="K23" s="64">
        <f t="shared" si="37"/>
        <v>60</v>
      </c>
      <c r="L23" s="64">
        <v>10</v>
      </c>
      <c r="M23" s="64">
        <v>1</v>
      </c>
      <c r="N23" s="64">
        <v>0</v>
      </c>
      <c r="O23" s="64">
        <v>12</v>
      </c>
      <c r="P23" s="64">
        <v>11</v>
      </c>
      <c r="Q23" s="64">
        <v>22</v>
      </c>
      <c r="R23" s="64">
        <v>4</v>
      </c>
      <c r="S23" s="64">
        <f t="shared" si="39"/>
        <v>60</v>
      </c>
      <c r="T23" s="62">
        <f t="shared" si="3"/>
        <v>1</v>
      </c>
    </row>
    <row r="24" spans="1:20">
      <c r="A24" s="60" t="s">
        <v>158</v>
      </c>
      <c r="B24" s="63" t="s">
        <v>283</v>
      </c>
      <c r="C24" s="64">
        <v>1</v>
      </c>
      <c r="D24" s="64">
        <f t="shared" si="15"/>
        <v>20</v>
      </c>
      <c r="E24" s="64">
        <f t="shared" si="16"/>
        <v>15</v>
      </c>
      <c r="F24" s="64">
        <f t="shared" si="38"/>
        <v>3</v>
      </c>
      <c r="G24" s="64">
        <f t="shared" si="38"/>
        <v>5</v>
      </c>
      <c r="H24" s="64">
        <f t="shared" si="38"/>
        <v>10</v>
      </c>
      <c r="I24" s="64">
        <f t="shared" si="38"/>
        <v>5</v>
      </c>
      <c r="J24" s="64">
        <f t="shared" si="38"/>
        <v>2</v>
      </c>
      <c r="K24" s="64">
        <f t="shared" si="37"/>
        <v>60</v>
      </c>
      <c r="L24" s="64">
        <v>10</v>
      </c>
      <c r="M24" s="64">
        <v>1</v>
      </c>
      <c r="N24" s="64">
        <v>0</v>
      </c>
      <c r="O24" s="64">
        <v>7</v>
      </c>
      <c r="P24" s="64">
        <v>9</v>
      </c>
      <c r="Q24" s="64">
        <v>14</v>
      </c>
      <c r="R24" s="64">
        <v>5</v>
      </c>
      <c r="S24" s="64">
        <f t="shared" si="39"/>
        <v>46</v>
      </c>
      <c r="T24" s="62">
        <f t="shared" si="3"/>
        <v>0.76666666666666672</v>
      </c>
    </row>
    <row r="25" spans="1:20">
      <c r="A25" s="60" t="s">
        <v>285</v>
      </c>
      <c r="B25" s="60" t="s">
        <v>285</v>
      </c>
      <c r="C25" s="61"/>
      <c r="D25" s="61">
        <f>SUM(D26:D29)</f>
        <v>20</v>
      </c>
      <c r="E25" s="61">
        <f t="shared" ref="E25:K25" si="40">SUM(E26:E29)</f>
        <v>15</v>
      </c>
      <c r="F25" s="61">
        <f t="shared" si="40"/>
        <v>3</v>
      </c>
      <c r="G25" s="61">
        <f t="shared" si="40"/>
        <v>5</v>
      </c>
      <c r="H25" s="61">
        <f t="shared" si="40"/>
        <v>10</v>
      </c>
      <c r="I25" s="61">
        <f t="shared" si="40"/>
        <v>5</v>
      </c>
      <c r="J25" s="61">
        <f t="shared" si="40"/>
        <v>2</v>
      </c>
      <c r="K25" s="61">
        <f t="shared" si="40"/>
        <v>60</v>
      </c>
      <c r="L25" s="54">
        <f>SUBTOTAL(9,L26:L29)</f>
        <v>0</v>
      </c>
      <c r="M25" s="54">
        <f t="shared" ref="M25" si="41">SUBTOTAL(9,M26:M29)</f>
        <v>2</v>
      </c>
      <c r="N25" s="54">
        <f t="shared" ref="N25" si="42">SUBTOTAL(9,N26:N29)</f>
        <v>2</v>
      </c>
      <c r="O25" s="54">
        <f t="shared" ref="O25" si="43">SUBTOTAL(9,O26:O29)</f>
        <v>4</v>
      </c>
      <c r="P25" s="54">
        <f t="shared" ref="P25" si="44">SUBTOTAL(9,P26:P29)</f>
        <v>5</v>
      </c>
      <c r="Q25" s="54">
        <f t="shared" ref="Q25" si="45">SUBTOTAL(9,Q26:Q29)</f>
        <v>4</v>
      </c>
      <c r="R25" s="54">
        <f t="shared" ref="R25" si="46">SUBTOTAL(9,R26:R29)</f>
        <v>0</v>
      </c>
      <c r="S25" s="54">
        <f>SUM(L25:R25)</f>
        <v>17</v>
      </c>
      <c r="T25" s="62">
        <f t="shared" si="3"/>
        <v>0.28333333333333333</v>
      </c>
    </row>
    <row r="26" spans="1:20">
      <c r="A26" s="60" t="s">
        <v>285</v>
      </c>
      <c r="B26" s="63" t="s">
        <v>246</v>
      </c>
      <c r="C26" s="64">
        <v>0</v>
      </c>
      <c r="D26" s="64">
        <f t="shared" si="15"/>
        <v>0</v>
      </c>
      <c r="E26" s="64">
        <f t="shared" si="16"/>
        <v>0</v>
      </c>
      <c r="F26" s="64">
        <f t="shared" ref="F26:J29" si="47">$C26*F$2</f>
        <v>0</v>
      </c>
      <c r="G26" s="64">
        <f t="shared" si="47"/>
        <v>0</v>
      </c>
      <c r="H26" s="64">
        <f t="shared" si="47"/>
        <v>0</v>
      </c>
      <c r="I26" s="64">
        <f t="shared" si="47"/>
        <v>0</v>
      </c>
      <c r="J26" s="64">
        <f t="shared" si="47"/>
        <v>0</v>
      </c>
      <c r="K26" s="64">
        <f t="shared" ref="K26:K29" si="48">SUM(D26:J26)</f>
        <v>0</v>
      </c>
      <c r="L26" s="64">
        <v>0</v>
      </c>
      <c r="M26" s="64">
        <v>0</v>
      </c>
      <c r="N26" s="64">
        <v>0</v>
      </c>
      <c r="O26" s="64">
        <v>0</v>
      </c>
      <c r="P26" s="64">
        <v>0</v>
      </c>
      <c r="Q26" s="64">
        <v>0</v>
      </c>
      <c r="R26" s="64">
        <v>0</v>
      </c>
      <c r="S26" s="64">
        <f>SUM(L26:R26)</f>
        <v>0</v>
      </c>
      <c r="T26" s="62" t="e">
        <f t="shared" si="3"/>
        <v>#DIV/0!</v>
      </c>
    </row>
    <row r="27" spans="1:20">
      <c r="A27" s="60" t="s">
        <v>285</v>
      </c>
      <c r="B27" s="63" t="s">
        <v>247</v>
      </c>
      <c r="C27" s="64">
        <v>0</v>
      </c>
      <c r="D27" s="64">
        <f t="shared" si="15"/>
        <v>0</v>
      </c>
      <c r="E27" s="64">
        <f t="shared" si="16"/>
        <v>0</v>
      </c>
      <c r="F27" s="64">
        <f t="shared" si="47"/>
        <v>0</v>
      </c>
      <c r="G27" s="64">
        <f t="shared" si="47"/>
        <v>0</v>
      </c>
      <c r="H27" s="64">
        <f t="shared" si="47"/>
        <v>0</v>
      </c>
      <c r="I27" s="64">
        <f t="shared" si="47"/>
        <v>0</v>
      </c>
      <c r="J27" s="64">
        <f t="shared" si="47"/>
        <v>0</v>
      </c>
      <c r="K27" s="64">
        <f t="shared" si="48"/>
        <v>0</v>
      </c>
      <c r="L27" s="64">
        <v>0</v>
      </c>
      <c r="M27" s="64">
        <v>0</v>
      </c>
      <c r="N27" s="64">
        <v>0</v>
      </c>
      <c r="O27" s="64">
        <v>0</v>
      </c>
      <c r="P27" s="64">
        <v>0</v>
      </c>
      <c r="Q27" s="64">
        <v>0</v>
      </c>
      <c r="R27" s="64">
        <v>0</v>
      </c>
      <c r="S27" s="64">
        <f t="shared" ref="S27:S29" si="49">SUM(L27:R27)</f>
        <v>0</v>
      </c>
      <c r="T27" s="62" t="e">
        <f t="shared" si="3"/>
        <v>#DIV/0!</v>
      </c>
    </row>
    <row r="28" spans="1:20">
      <c r="A28" s="60" t="s">
        <v>285</v>
      </c>
      <c r="B28" s="63" t="s">
        <v>248</v>
      </c>
      <c r="C28" s="64">
        <v>0</v>
      </c>
      <c r="D28" s="64">
        <f t="shared" si="15"/>
        <v>0</v>
      </c>
      <c r="E28" s="64">
        <f t="shared" si="16"/>
        <v>0</v>
      </c>
      <c r="F28" s="64">
        <f t="shared" si="47"/>
        <v>0</v>
      </c>
      <c r="G28" s="64">
        <f t="shared" si="47"/>
        <v>0</v>
      </c>
      <c r="H28" s="64">
        <f t="shared" si="47"/>
        <v>0</v>
      </c>
      <c r="I28" s="64">
        <f t="shared" si="47"/>
        <v>0</v>
      </c>
      <c r="J28" s="64">
        <f t="shared" si="47"/>
        <v>0</v>
      </c>
      <c r="K28" s="64">
        <f t="shared" si="48"/>
        <v>0</v>
      </c>
      <c r="L28" s="64">
        <v>0</v>
      </c>
      <c r="M28" s="64">
        <v>0</v>
      </c>
      <c r="N28" s="64">
        <v>2</v>
      </c>
      <c r="O28" s="64">
        <v>2</v>
      </c>
      <c r="P28" s="64">
        <v>5</v>
      </c>
      <c r="Q28" s="64">
        <v>3</v>
      </c>
      <c r="R28" s="64">
        <v>0</v>
      </c>
      <c r="S28" s="64">
        <f t="shared" si="49"/>
        <v>12</v>
      </c>
      <c r="T28" s="62" t="e">
        <f t="shared" si="3"/>
        <v>#DIV/0!</v>
      </c>
    </row>
    <row r="29" spans="1:20">
      <c r="A29" s="60" t="s">
        <v>285</v>
      </c>
      <c r="B29" s="63" t="s">
        <v>283</v>
      </c>
      <c r="C29" s="64">
        <v>1</v>
      </c>
      <c r="D29" s="64">
        <f t="shared" si="15"/>
        <v>20</v>
      </c>
      <c r="E29" s="64">
        <f t="shared" si="16"/>
        <v>15</v>
      </c>
      <c r="F29" s="64">
        <f t="shared" si="47"/>
        <v>3</v>
      </c>
      <c r="G29" s="64">
        <f t="shared" si="47"/>
        <v>5</v>
      </c>
      <c r="H29" s="64">
        <f t="shared" si="47"/>
        <v>10</v>
      </c>
      <c r="I29" s="64">
        <f t="shared" si="47"/>
        <v>5</v>
      </c>
      <c r="J29" s="64">
        <f t="shared" si="47"/>
        <v>2</v>
      </c>
      <c r="K29" s="64">
        <f t="shared" si="48"/>
        <v>60</v>
      </c>
      <c r="L29" s="64">
        <v>0</v>
      </c>
      <c r="M29" s="64">
        <v>2</v>
      </c>
      <c r="N29" s="64">
        <v>0</v>
      </c>
      <c r="O29" s="64">
        <v>2</v>
      </c>
      <c r="P29" s="64">
        <v>0</v>
      </c>
      <c r="Q29" s="64">
        <v>1</v>
      </c>
      <c r="R29" s="64">
        <v>0</v>
      </c>
      <c r="S29" s="64">
        <f t="shared" si="49"/>
        <v>5</v>
      </c>
      <c r="T29" s="62">
        <f t="shared" si="3"/>
        <v>8.3333333333333329E-2</v>
      </c>
    </row>
    <row r="30" spans="1:20">
      <c r="A30" s="60" t="s">
        <v>187</v>
      </c>
      <c r="B30" s="60" t="s">
        <v>187</v>
      </c>
      <c r="C30" s="61"/>
      <c r="D30" s="61">
        <f>SUM(D31:D34)</f>
        <v>160</v>
      </c>
      <c r="E30" s="61">
        <f t="shared" ref="E30:K30" si="50">SUM(E31:E34)</f>
        <v>120</v>
      </c>
      <c r="F30" s="61">
        <f t="shared" si="50"/>
        <v>24</v>
      </c>
      <c r="G30" s="61">
        <f t="shared" si="50"/>
        <v>40</v>
      </c>
      <c r="H30" s="61">
        <f t="shared" si="50"/>
        <v>80</v>
      </c>
      <c r="I30" s="61">
        <f t="shared" si="50"/>
        <v>40</v>
      </c>
      <c r="J30" s="61">
        <f t="shared" si="50"/>
        <v>16</v>
      </c>
      <c r="K30" s="61">
        <f t="shared" si="50"/>
        <v>480</v>
      </c>
      <c r="L30" s="54">
        <f>SUBTOTAL(9,L31:L34)</f>
        <v>119</v>
      </c>
      <c r="M30" s="54">
        <f t="shared" ref="M30" si="51">SUBTOTAL(9,M31:M34)</f>
        <v>7</v>
      </c>
      <c r="N30" s="54">
        <f t="shared" ref="N30" si="52">SUBTOTAL(9,N31:N34)</f>
        <v>22</v>
      </c>
      <c r="O30" s="54">
        <f t="shared" ref="O30" si="53">SUBTOTAL(9,O31:O34)</f>
        <v>53</v>
      </c>
      <c r="P30" s="54">
        <f t="shared" ref="P30" si="54">SUBTOTAL(9,P31:P34)</f>
        <v>56</v>
      </c>
      <c r="Q30" s="54">
        <f t="shared" ref="Q30" si="55">SUBTOTAL(9,Q31:Q34)</f>
        <v>49</v>
      </c>
      <c r="R30" s="54">
        <f t="shared" ref="R30" si="56">SUBTOTAL(9,R31:R34)</f>
        <v>12</v>
      </c>
      <c r="S30" s="54">
        <f>SUM(L30:R30)</f>
        <v>318</v>
      </c>
      <c r="T30" s="62">
        <f t="shared" si="3"/>
        <v>0.66249999999999998</v>
      </c>
    </row>
    <row r="31" spans="1:20">
      <c r="A31" s="60" t="s">
        <v>187</v>
      </c>
      <c r="B31" s="63" t="s">
        <v>246</v>
      </c>
      <c r="C31" s="64">
        <v>2</v>
      </c>
      <c r="D31" s="64">
        <f t="shared" si="15"/>
        <v>40</v>
      </c>
      <c r="E31" s="64">
        <f t="shared" si="16"/>
        <v>30</v>
      </c>
      <c r="F31" s="64">
        <f t="shared" ref="F31:J46" si="57">$C31*F$2</f>
        <v>6</v>
      </c>
      <c r="G31" s="64">
        <f t="shared" si="57"/>
        <v>10</v>
      </c>
      <c r="H31" s="64">
        <f t="shared" si="57"/>
        <v>20</v>
      </c>
      <c r="I31" s="64">
        <f t="shared" si="57"/>
        <v>10</v>
      </c>
      <c r="J31" s="64">
        <f t="shared" si="57"/>
        <v>4</v>
      </c>
      <c r="K31" s="64">
        <f t="shared" ref="K31:K34" si="58">SUM(D31:J31)</f>
        <v>120</v>
      </c>
      <c r="L31" s="64">
        <v>19</v>
      </c>
      <c r="M31" s="64">
        <v>2</v>
      </c>
      <c r="N31" s="64">
        <v>5</v>
      </c>
      <c r="O31" s="64">
        <v>8</v>
      </c>
      <c r="P31" s="64">
        <v>10</v>
      </c>
      <c r="Q31" s="64">
        <v>10</v>
      </c>
      <c r="R31" s="64">
        <v>4</v>
      </c>
      <c r="S31" s="64">
        <f>SUM(L31:R31)</f>
        <v>58</v>
      </c>
      <c r="T31" s="62">
        <f t="shared" si="3"/>
        <v>0.48333333333333334</v>
      </c>
    </row>
    <row r="32" spans="1:20">
      <c r="A32" s="60" t="s">
        <v>187</v>
      </c>
      <c r="B32" s="63" t="s">
        <v>247</v>
      </c>
      <c r="C32" s="64">
        <v>2</v>
      </c>
      <c r="D32" s="64">
        <f t="shared" si="15"/>
        <v>40</v>
      </c>
      <c r="E32" s="64">
        <f t="shared" si="16"/>
        <v>30</v>
      </c>
      <c r="F32" s="64">
        <f t="shared" si="57"/>
        <v>6</v>
      </c>
      <c r="G32" s="64">
        <f t="shared" si="57"/>
        <v>10</v>
      </c>
      <c r="H32" s="64">
        <f t="shared" si="57"/>
        <v>20</v>
      </c>
      <c r="I32" s="64">
        <f t="shared" si="57"/>
        <v>10</v>
      </c>
      <c r="J32" s="64">
        <f t="shared" si="57"/>
        <v>4</v>
      </c>
      <c r="K32" s="64">
        <f t="shared" si="58"/>
        <v>120</v>
      </c>
      <c r="L32" s="64">
        <v>15</v>
      </c>
      <c r="M32" s="64">
        <v>1</v>
      </c>
      <c r="N32" s="64">
        <v>8</v>
      </c>
      <c r="O32" s="64">
        <v>15</v>
      </c>
      <c r="P32" s="64">
        <v>14</v>
      </c>
      <c r="Q32" s="64">
        <v>15</v>
      </c>
      <c r="R32" s="64">
        <v>3</v>
      </c>
      <c r="S32" s="64">
        <f t="shared" ref="S32:S34" si="59">SUM(L32:R32)</f>
        <v>71</v>
      </c>
      <c r="T32" s="62">
        <f t="shared" si="3"/>
        <v>0.59166666666666667</v>
      </c>
    </row>
    <row r="33" spans="1:20">
      <c r="A33" s="60" t="s">
        <v>187</v>
      </c>
      <c r="B33" s="63" t="s">
        <v>248</v>
      </c>
      <c r="C33" s="64">
        <v>2</v>
      </c>
      <c r="D33" s="64">
        <f t="shared" si="15"/>
        <v>40</v>
      </c>
      <c r="E33" s="64">
        <f t="shared" si="16"/>
        <v>30</v>
      </c>
      <c r="F33" s="64">
        <f t="shared" si="57"/>
        <v>6</v>
      </c>
      <c r="G33" s="64">
        <f t="shared" si="57"/>
        <v>10</v>
      </c>
      <c r="H33" s="64">
        <f t="shared" si="57"/>
        <v>20</v>
      </c>
      <c r="I33" s="64">
        <f t="shared" si="57"/>
        <v>10</v>
      </c>
      <c r="J33" s="64">
        <f t="shared" si="57"/>
        <v>4</v>
      </c>
      <c r="K33" s="64">
        <f t="shared" si="58"/>
        <v>120</v>
      </c>
      <c r="L33" s="64">
        <v>20</v>
      </c>
      <c r="M33" s="64">
        <v>3</v>
      </c>
      <c r="N33" s="64">
        <v>3</v>
      </c>
      <c r="O33" s="64">
        <v>15</v>
      </c>
      <c r="P33" s="64">
        <v>12</v>
      </c>
      <c r="Q33" s="64">
        <v>20</v>
      </c>
      <c r="R33" s="64">
        <v>2</v>
      </c>
      <c r="S33" s="64">
        <f t="shared" si="59"/>
        <v>75</v>
      </c>
      <c r="T33" s="62">
        <f t="shared" si="3"/>
        <v>0.625</v>
      </c>
    </row>
    <row r="34" spans="1:20">
      <c r="A34" s="60" t="s">
        <v>187</v>
      </c>
      <c r="B34" s="63" t="s">
        <v>283</v>
      </c>
      <c r="C34" s="64">
        <v>2</v>
      </c>
      <c r="D34" s="64">
        <f t="shared" si="15"/>
        <v>40</v>
      </c>
      <c r="E34" s="64">
        <f t="shared" si="16"/>
        <v>30</v>
      </c>
      <c r="F34" s="64">
        <f t="shared" si="57"/>
        <v>6</v>
      </c>
      <c r="G34" s="64">
        <f t="shared" si="57"/>
        <v>10</v>
      </c>
      <c r="H34" s="64">
        <f t="shared" si="57"/>
        <v>20</v>
      </c>
      <c r="I34" s="64">
        <f t="shared" si="57"/>
        <v>10</v>
      </c>
      <c r="J34" s="64">
        <f t="shared" si="57"/>
        <v>4</v>
      </c>
      <c r="K34" s="64">
        <f t="shared" si="58"/>
        <v>120</v>
      </c>
      <c r="L34" s="64">
        <v>65</v>
      </c>
      <c r="M34" s="64">
        <v>1</v>
      </c>
      <c r="N34" s="64">
        <v>6</v>
      </c>
      <c r="O34" s="64">
        <v>15</v>
      </c>
      <c r="P34" s="64">
        <v>20</v>
      </c>
      <c r="Q34" s="64">
        <v>4</v>
      </c>
      <c r="R34" s="64">
        <v>3</v>
      </c>
      <c r="S34" s="64">
        <f t="shared" si="59"/>
        <v>114</v>
      </c>
      <c r="T34" s="62">
        <f t="shared" si="3"/>
        <v>0.95</v>
      </c>
    </row>
    <row r="35" spans="1:20">
      <c r="A35" s="60" t="s">
        <v>136</v>
      </c>
      <c r="B35" s="60" t="s">
        <v>136</v>
      </c>
      <c r="C35" s="61"/>
      <c r="D35" s="61">
        <f>SUM(D36:D39)</f>
        <v>80</v>
      </c>
      <c r="E35" s="61">
        <f t="shared" ref="E35:K35" si="60">SUM(E36:E39)</f>
        <v>60</v>
      </c>
      <c r="F35" s="61">
        <f t="shared" si="60"/>
        <v>12</v>
      </c>
      <c r="G35" s="61">
        <f t="shared" si="60"/>
        <v>20</v>
      </c>
      <c r="H35" s="61">
        <f t="shared" si="60"/>
        <v>40</v>
      </c>
      <c r="I35" s="61">
        <f t="shared" si="60"/>
        <v>20</v>
      </c>
      <c r="J35" s="61">
        <f t="shared" si="60"/>
        <v>8</v>
      </c>
      <c r="K35" s="61">
        <f t="shared" si="60"/>
        <v>240</v>
      </c>
      <c r="L35" s="54">
        <f>SUBTOTAL(9,L36:L39)</f>
        <v>200</v>
      </c>
      <c r="M35" s="54">
        <f t="shared" ref="M35" si="61">SUBTOTAL(9,M36:M39)</f>
        <v>0</v>
      </c>
      <c r="N35" s="54">
        <f t="shared" ref="N35" si="62">SUBTOTAL(9,N36:N39)</f>
        <v>15</v>
      </c>
      <c r="O35" s="54">
        <f t="shared" ref="O35" si="63">SUBTOTAL(9,O36:O39)</f>
        <v>27</v>
      </c>
      <c r="P35" s="54">
        <f t="shared" ref="P35" si="64">SUBTOTAL(9,P36:P39)</f>
        <v>132</v>
      </c>
      <c r="Q35" s="54">
        <f t="shared" ref="Q35" si="65">SUBTOTAL(9,Q36:Q39)</f>
        <v>44</v>
      </c>
      <c r="R35" s="54">
        <f t="shared" ref="R35" si="66">SUBTOTAL(9,R36:R39)</f>
        <v>10</v>
      </c>
      <c r="S35" s="54">
        <f>SUM(L35:R35)</f>
        <v>428</v>
      </c>
      <c r="T35" s="62">
        <f t="shared" ref="T35:T49" si="67">S35/K35</f>
        <v>1.7833333333333334</v>
      </c>
    </row>
    <row r="36" spans="1:20">
      <c r="A36" s="60" t="s">
        <v>136</v>
      </c>
      <c r="B36" s="63" t="s">
        <v>246</v>
      </c>
      <c r="C36" s="64">
        <v>1</v>
      </c>
      <c r="D36" s="64">
        <f t="shared" si="15"/>
        <v>20</v>
      </c>
      <c r="E36" s="64">
        <f t="shared" si="16"/>
        <v>15</v>
      </c>
      <c r="F36" s="64">
        <f t="shared" si="57"/>
        <v>3</v>
      </c>
      <c r="G36" s="64">
        <f t="shared" si="57"/>
        <v>5</v>
      </c>
      <c r="H36" s="64">
        <f t="shared" si="57"/>
        <v>10</v>
      </c>
      <c r="I36" s="64">
        <f t="shared" si="57"/>
        <v>5</v>
      </c>
      <c r="J36" s="64">
        <f t="shared" si="57"/>
        <v>2</v>
      </c>
      <c r="K36" s="64">
        <f t="shared" ref="K36:K39" si="68">SUM(D36:J36)</f>
        <v>60</v>
      </c>
      <c r="L36" s="64">
        <v>34</v>
      </c>
      <c r="M36" s="64">
        <v>0</v>
      </c>
      <c r="N36" s="64">
        <v>4</v>
      </c>
      <c r="O36" s="64">
        <v>6</v>
      </c>
      <c r="P36" s="64">
        <v>30</v>
      </c>
      <c r="Q36" s="64">
        <v>10</v>
      </c>
      <c r="R36" s="64">
        <v>2</v>
      </c>
      <c r="S36" s="64">
        <f>SUM(L36:R36)</f>
        <v>86</v>
      </c>
      <c r="T36" s="62">
        <f t="shared" si="67"/>
        <v>1.4333333333333333</v>
      </c>
    </row>
    <row r="37" spans="1:20">
      <c r="A37" s="60" t="s">
        <v>136</v>
      </c>
      <c r="B37" s="63" t="s">
        <v>247</v>
      </c>
      <c r="C37" s="64">
        <v>1</v>
      </c>
      <c r="D37" s="64">
        <f t="shared" si="15"/>
        <v>20</v>
      </c>
      <c r="E37" s="64">
        <f t="shared" si="16"/>
        <v>15</v>
      </c>
      <c r="F37" s="64">
        <f t="shared" si="57"/>
        <v>3</v>
      </c>
      <c r="G37" s="64">
        <f t="shared" si="57"/>
        <v>5</v>
      </c>
      <c r="H37" s="64">
        <f t="shared" si="57"/>
        <v>10</v>
      </c>
      <c r="I37" s="64">
        <f t="shared" si="57"/>
        <v>5</v>
      </c>
      <c r="J37" s="64">
        <f t="shared" si="57"/>
        <v>2</v>
      </c>
      <c r="K37" s="64">
        <f t="shared" si="68"/>
        <v>60</v>
      </c>
      <c r="L37" s="64">
        <v>68</v>
      </c>
      <c r="M37" s="64">
        <v>0</v>
      </c>
      <c r="N37" s="64">
        <v>3</v>
      </c>
      <c r="O37" s="64">
        <v>5</v>
      </c>
      <c r="P37" s="64">
        <v>32</v>
      </c>
      <c r="Q37" s="64">
        <v>8</v>
      </c>
      <c r="R37" s="64">
        <v>3</v>
      </c>
      <c r="S37" s="64">
        <f t="shared" ref="S37:S39" si="69">SUM(L37:R37)</f>
        <v>119</v>
      </c>
      <c r="T37" s="62">
        <f t="shared" si="67"/>
        <v>1.9833333333333334</v>
      </c>
    </row>
    <row r="38" spans="1:20">
      <c r="A38" s="60" t="s">
        <v>136</v>
      </c>
      <c r="B38" s="63" t="s">
        <v>248</v>
      </c>
      <c r="C38" s="64">
        <v>1</v>
      </c>
      <c r="D38" s="64">
        <f t="shared" si="15"/>
        <v>20</v>
      </c>
      <c r="E38" s="64">
        <f t="shared" si="16"/>
        <v>15</v>
      </c>
      <c r="F38" s="64">
        <f t="shared" si="57"/>
        <v>3</v>
      </c>
      <c r="G38" s="64">
        <f t="shared" si="57"/>
        <v>5</v>
      </c>
      <c r="H38" s="64">
        <f t="shared" si="57"/>
        <v>10</v>
      </c>
      <c r="I38" s="64">
        <f t="shared" si="57"/>
        <v>5</v>
      </c>
      <c r="J38" s="64">
        <f t="shared" si="57"/>
        <v>2</v>
      </c>
      <c r="K38" s="64">
        <f t="shared" si="68"/>
        <v>60</v>
      </c>
      <c r="L38" s="64">
        <v>44</v>
      </c>
      <c r="M38" s="64">
        <v>0</v>
      </c>
      <c r="N38" s="64">
        <v>5</v>
      </c>
      <c r="O38" s="64">
        <v>9</v>
      </c>
      <c r="P38" s="64">
        <v>26</v>
      </c>
      <c r="Q38" s="64">
        <v>11</v>
      </c>
      <c r="R38" s="64">
        <v>2</v>
      </c>
      <c r="S38" s="64">
        <f t="shared" si="69"/>
        <v>97</v>
      </c>
      <c r="T38" s="62">
        <f t="shared" si="67"/>
        <v>1.6166666666666667</v>
      </c>
    </row>
    <row r="39" spans="1:20">
      <c r="A39" s="60" t="s">
        <v>136</v>
      </c>
      <c r="B39" s="63" t="s">
        <v>283</v>
      </c>
      <c r="C39" s="64">
        <v>1</v>
      </c>
      <c r="D39" s="64">
        <f t="shared" si="15"/>
        <v>20</v>
      </c>
      <c r="E39" s="64">
        <f t="shared" si="16"/>
        <v>15</v>
      </c>
      <c r="F39" s="64">
        <f t="shared" si="57"/>
        <v>3</v>
      </c>
      <c r="G39" s="64">
        <f t="shared" si="57"/>
        <v>5</v>
      </c>
      <c r="H39" s="64">
        <f t="shared" si="57"/>
        <v>10</v>
      </c>
      <c r="I39" s="64">
        <f t="shared" si="57"/>
        <v>5</v>
      </c>
      <c r="J39" s="64">
        <f t="shared" si="57"/>
        <v>2</v>
      </c>
      <c r="K39" s="64">
        <f t="shared" si="68"/>
        <v>60</v>
      </c>
      <c r="L39" s="64">
        <v>54</v>
      </c>
      <c r="M39" s="64">
        <v>0</v>
      </c>
      <c r="N39" s="64">
        <v>3</v>
      </c>
      <c r="O39" s="64">
        <v>7</v>
      </c>
      <c r="P39" s="64">
        <v>44</v>
      </c>
      <c r="Q39" s="64">
        <v>15</v>
      </c>
      <c r="R39" s="64">
        <v>3</v>
      </c>
      <c r="S39" s="64">
        <f t="shared" si="69"/>
        <v>126</v>
      </c>
      <c r="T39" s="62">
        <f t="shared" si="67"/>
        <v>2.1</v>
      </c>
    </row>
    <row r="40" spans="1:20">
      <c r="A40" s="60" t="s">
        <v>204</v>
      </c>
      <c r="B40" s="60" t="s">
        <v>204</v>
      </c>
      <c r="C40" s="61"/>
      <c r="D40" s="61">
        <f>SUM(D41:D44)</f>
        <v>120</v>
      </c>
      <c r="E40" s="61">
        <f t="shared" ref="E40:K40" si="70">SUM(E41:E44)</f>
        <v>90</v>
      </c>
      <c r="F40" s="61">
        <f t="shared" si="70"/>
        <v>18</v>
      </c>
      <c r="G40" s="61">
        <f t="shared" si="70"/>
        <v>30</v>
      </c>
      <c r="H40" s="61">
        <f t="shared" si="70"/>
        <v>60</v>
      </c>
      <c r="I40" s="61">
        <f t="shared" si="70"/>
        <v>30</v>
      </c>
      <c r="J40" s="61">
        <f t="shared" si="70"/>
        <v>12</v>
      </c>
      <c r="K40" s="61">
        <f t="shared" si="70"/>
        <v>360</v>
      </c>
      <c r="L40" s="54">
        <f>SUBTOTAL(9,L41:L44)</f>
        <v>135</v>
      </c>
      <c r="M40" s="54">
        <f t="shared" ref="M40" si="71">SUBTOTAL(9,M41:M44)</f>
        <v>6</v>
      </c>
      <c r="N40" s="54">
        <f t="shared" ref="N40" si="72">SUBTOTAL(9,N41:N44)</f>
        <v>16</v>
      </c>
      <c r="O40" s="54">
        <f t="shared" ref="O40" si="73">SUBTOTAL(9,O41:O44)</f>
        <v>24</v>
      </c>
      <c r="P40" s="54">
        <f t="shared" ref="P40" si="74">SUBTOTAL(9,P41:P44)</f>
        <v>32</v>
      </c>
      <c r="Q40" s="54">
        <f t="shared" ref="Q40" si="75">SUBTOTAL(9,Q41:Q44)</f>
        <v>12</v>
      </c>
      <c r="R40" s="54">
        <f t="shared" ref="R40" si="76">SUBTOTAL(9,R41:R44)</f>
        <v>0</v>
      </c>
      <c r="S40" s="54">
        <f>SUM(L40:R40)</f>
        <v>225</v>
      </c>
      <c r="T40" s="62">
        <f t="shared" si="67"/>
        <v>0.625</v>
      </c>
    </row>
    <row r="41" spans="1:20">
      <c r="A41" s="60" t="s">
        <v>204</v>
      </c>
      <c r="B41" s="63" t="s">
        <v>246</v>
      </c>
      <c r="C41" s="64">
        <v>0</v>
      </c>
      <c r="D41" s="64">
        <f t="shared" si="15"/>
        <v>0</v>
      </c>
      <c r="E41" s="64">
        <f t="shared" si="16"/>
        <v>0</v>
      </c>
      <c r="F41" s="64">
        <f t="shared" si="57"/>
        <v>0</v>
      </c>
      <c r="G41" s="64">
        <f t="shared" si="57"/>
        <v>0</v>
      </c>
      <c r="H41" s="64">
        <f t="shared" si="57"/>
        <v>0</v>
      </c>
      <c r="I41" s="64">
        <f t="shared" si="57"/>
        <v>0</v>
      </c>
      <c r="J41" s="64">
        <f t="shared" si="57"/>
        <v>0</v>
      </c>
      <c r="K41" s="64">
        <f t="shared" ref="K41:K44" si="77">SUM(D41:J41)</f>
        <v>0</v>
      </c>
      <c r="L41" s="64">
        <v>0</v>
      </c>
      <c r="M41" s="64">
        <v>0</v>
      </c>
      <c r="N41" s="64">
        <v>0</v>
      </c>
      <c r="O41" s="64">
        <v>0</v>
      </c>
      <c r="P41" s="64">
        <v>0</v>
      </c>
      <c r="Q41" s="64">
        <v>0</v>
      </c>
      <c r="R41" s="64">
        <v>0</v>
      </c>
      <c r="S41" s="64">
        <f>SUM(L41:R41)</f>
        <v>0</v>
      </c>
      <c r="T41" s="62" t="e">
        <f t="shared" si="67"/>
        <v>#DIV/0!</v>
      </c>
    </row>
    <row r="42" spans="1:20">
      <c r="A42" s="60" t="s">
        <v>204</v>
      </c>
      <c r="B42" s="63" t="s">
        <v>247</v>
      </c>
      <c r="C42" s="64">
        <v>2</v>
      </c>
      <c r="D42" s="64">
        <f t="shared" si="15"/>
        <v>40</v>
      </c>
      <c r="E42" s="64">
        <f t="shared" si="16"/>
        <v>30</v>
      </c>
      <c r="F42" s="64">
        <f t="shared" si="57"/>
        <v>6</v>
      </c>
      <c r="G42" s="64">
        <f t="shared" si="57"/>
        <v>10</v>
      </c>
      <c r="H42" s="64">
        <f t="shared" si="57"/>
        <v>20</v>
      </c>
      <c r="I42" s="64">
        <f t="shared" si="57"/>
        <v>10</v>
      </c>
      <c r="J42" s="64">
        <f t="shared" si="57"/>
        <v>4</v>
      </c>
      <c r="K42" s="64">
        <f t="shared" si="77"/>
        <v>120</v>
      </c>
      <c r="L42" s="64">
        <v>55</v>
      </c>
      <c r="M42" s="64">
        <v>0</v>
      </c>
      <c r="N42" s="64">
        <v>6</v>
      </c>
      <c r="O42" s="64">
        <v>8</v>
      </c>
      <c r="P42" s="64">
        <v>18</v>
      </c>
      <c r="Q42" s="64">
        <v>4</v>
      </c>
      <c r="R42" s="64">
        <v>0</v>
      </c>
      <c r="S42" s="64">
        <f t="shared" ref="S42:S44" si="78">SUM(L42:R42)</f>
        <v>91</v>
      </c>
      <c r="T42" s="62">
        <f t="shared" si="67"/>
        <v>0.7583333333333333</v>
      </c>
    </row>
    <row r="43" spans="1:20" hidden="1">
      <c r="A43" s="60" t="s">
        <v>204</v>
      </c>
      <c r="B43" s="63" t="s">
        <v>248</v>
      </c>
      <c r="C43" s="64">
        <v>2</v>
      </c>
      <c r="D43" s="64">
        <f t="shared" si="15"/>
        <v>40</v>
      </c>
      <c r="E43" s="64">
        <f t="shared" si="16"/>
        <v>30</v>
      </c>
      <c r="F43" s="64">
        <f t="shared" si="57"/>
        <v>6</v>
      </c>
      <c r="G43" s="64">
        <f t="shared" si="57"/>
        <v>10</v>
      </c>
      <c r="H43" s="64">
        <f t="shared" si="57"/>
        <v>20</v>
      </c>
      <c r="I43" s="64">
        <f t="shared" si="57"/>
        <v>10</v>
      </c>
      <c r="J43" s="64">
        <f t="shared" si="57"/>
        <v>4</v>
      </c>
      <c r="K43" s="64">
        <f t="shared" si="77"/>
        <v>120</v>
      </c>
      <c r="L43" s="64">
        <v>38</v>
      </c>
      <c r="M43" s="64">
        <v>3</v>
      </c>
      <c r="N43" s="64">
        <v>6</v>
      </c>
      <c r="O43" s="64">
        <v>8</v>
      </c>
      <c r="P43" s="64">
        <v>8</v>
      </c>
      <c r="Q43" s="64">
        <v>4</v>
      </c>
      <c r="R43" s="64">
        <v>0</v>
      </c>
      <c r="S43" s="64">
        <f t="shared" si="78"/>
        <v>67</v>
      </c>
      <c r="T43" s="62">
        <f t="shared" si="67"/>
        <v>0.55833333333333335</v>
      </c>
    </row>
    <row r="44" spans="1:20" hidden="1">
      <c r="A44" s="60" t="s">
        <v>204</v>
      </c>
      <c r="B44" s="63" t="s">
        <v>283</v>
      </c>
      <c r="C44" s="64">
        <v>2</v>
      </c>
      <c r="D44" s="64">
        <f t="shared" si="15"/>
        <v>40</v>
      </c>
      <c r="E44" s="64">
        <f t="shared" si="16"/>
        <v>30</v>
      </c>
      <c r="F44" s="64">
        <f t="shared" si="57"/>
        <v>6</v>
      </c>
      <c r="G44" s="64">
        <f t="shared" si="57"/>
        <v>10</v>
      </c>
      <c r="H44" s="64">
        <f t="shared" si="57"/>
        <v>20</v>
      </c>
      <c r="I44" s="64">
        <f t="shared" si="57"/>
        <v>10</v>
      </c>
      <c r="J44" s="64">
        <f t="shared" si="57"/>
        <v>4</v>
      </c>
      <c r="K44" s="64">
        <f t="shared" si="77"/>
        <v>120</v>
      </c>
      <c r="L44" s="64">
        <v>42</v>
      </c>
      <c r="M44" s="64">
        <v>3</v>
      </c>
      <c r="N44" s="64">
        <v>4</v>
      </c>
      <c r="O44" s="64">
        <v>8</v>
      </c>
      <c r="P44" s="64">
        <v>6</v>
      </c>
      <c r="Q44" s="64">
        <v>4</v>
      </c>
      <c r="R44" s="64">
        <v>0</v>
      </c>
      <c r="S44" s="64">
        <f t="shared" si="78"/>
        <v>67</v>
      </c>
      <c r="T44" s="62">
        <f t="shared" si="67"/>
        <v>0.55833333333333335</v>
      </c>
    </row>
    <row r="45" spans="1:20">
      <c r="A45" s="60" t="s">
        <v>217</v>
      </c>
      <c r="B45" s="60" t="s">
        <v>217</v>
      </c>
      <c r="C45" s="61"/>
      <c r="D45" s="61">
        <f>SUM(D46:D49)</f>
        <v>60</v>
      </c>
      <c r="E45" s="61">
        <f t="shared" ref="E45:K45" si="79">SUM(E46:E49)</f>
        <v>45</v>
      </c>
      <c r="F45" s="61">
        <f t="shared" si="79"/>
        <v>9</v>
      </c>
      <c r="G45" s="61">
        <f t="shared" si="79"/>
        <v>15</v>
      </c>
      <c r="H45" s="61">
        <f t="shared" si="79"/>
        <v>30</v>
      </c>
      <c r="I45" s="61">
        <f t="shared" si="79"/>
        <v>15</v>
      </c>
      <c r="J45" s="61">
        <f t="shared" si="79"/>
        <v>6</v>
      </c>
      <c r="K45" s="61">
        <f t="shared" si="79"/>
        <v>180</v>
      </c>
      <c r="L45" s="54">
        <f>SUBTOTAL(9,L46:L49)</f>
        <v>47</v>
      </c>
      <c r="M45" s="54">
        <f t="shared" ref="M45" si="80">SUBTOTAL(9,M46:M49)</f>
        <v>4</v>
      </c>
      <c r="N45" s="54">
        <f t="shared" ref="N45" si="81">SUBTOTAL(9,N46:N49)</f>
        <v>54</v>
      </c>
      <c r="O45" s="54">
        <f t="shared" ref="O45" si="82">SUBTOTAL(9,O46:O49)</f>
        <v>9</v>
      </c>
      <c r="P45" s="54">
        <f t="shared" ref="P45" si="83">SUBTOTAL(9,P46:P49)</f>
        <v>13</v>
      </c>
      <c r="Q45" s="54">
        <f t="shared" ref="Q45" si="84">SUBTOTAL(9,Q46:Q49)</f>
        <v>23</v>
      </c>
      <c r="R45" s="54">
        <f t="shared" ref="R45" si="85">SUBTOTAL(9,R46:R49)</f>
        <v>0</v>
      </c>
      <c r="S45" s="54">
        <f>SUM(L45:R45)</f>
        <v>150</v>
      </c>
      <c r="T45" s="62">
        <f t="shared" si="67"/>
        <v>0.83333333333333337</v>
      </c>
    </row>
    <row r="46" spans="1:20">
      <c r="A46" s="60" t="s">
        <v>217</v>
      </c>
      <c r="B46" s="63" t="s">
        <v>246</v>
      </c>
      <c r="C46" s="64">
        <v>0</v>
      </c>
      <c r="D46" s="64">
        <f t="shared" si="15"/>
        <v>0</v>
      </c>
      <c r="E46" s="64">
        <f t="shared" si="16"/>
        <v>0</v>
      </c>
      <c r="F46" s="64">
        <f t="shared" si="57"/>
        <v>0</v>
      </c>
      <c r="G46" s="64">
        <f t="shared" si="57"/>
        <v>0</v>
      </c>
      <c r="H46" s="64">
        <f t="shared" si="57"/>
        <v>0</v>
      </c>
      <c r="I46" s="64">
        <f t="shared" si="57"/>
        <v>0</v>
      </c>
      <c r="J46" s="64">
        <f t="shared" si="57"/>
        <v>0</v>
      </c>
      <c r="K46" s="64">
        <f t="shared" ref="K46:K49" si="86">SUM(D46:J46)</f>
        <v>0</v>
      </c>
      <c r="L46" s="64">
        <v>0</v>
      </c>
      <c r="M46" s="64">
        <v>0</v>
      </c>
      <c r="N46" s="64">
        <v>0</v>
      </c>
      <c r="O46" s="64">
        <v>0</v>
      </c>
      <c r="P46" s="64">
        <v>0</v>
      </c>
      <c r="Q46" s="64">
        <v>10</v>
      </c>
      <c r="R46" s="64">
        <v>0</v>
      </c>
      <c r="S46" s="64">
        <f>SUM(L46:R46)</f>
        <v>10</v>
      </c>
      <c r="T46" s="62" t="e">
        <f t="shared" si="67"/>
        <v>#DIV/0!</v>
      </c>
    </row>
    <row r="47" spans="1:20">
      <c r="A47" s="60" t="s">
        <v>217</v>
      </c>
      <c r="B47" s="63" t="s">
        <v>247</v>
      </c>
      <c r="C47" s="64">
        <v>1</v>
      </c>
      <c r="D47" s="64">
        <f t="shared" si="15"/>
        <v>20</v>
      </c>
      <c r="E47" s="64">
        <f t="shared" si="16"/>
        <v>15</v>
      </c>
      <c r="F47" s="64">
        <f t="shared" ref="F47:J49" si="87">$C47*F$2</f>
        <v>3</v>
      </c>
      <c r="G47" s="64">
        <f t="shared" si="87"/>
        <v>5</v>
      </c>
      <c r="H47" s="64">
        <f t="shared" si="87"/>
        <v>10</v>
      </c>
      <c r="I47" s="64">
        <f t="shared" si="87"/>
        <v>5</v>
      </c>
      <c r="J47" s="64">
        <f t="shared" si="87"/>
        <v>2</v>
      </c>
      <c r="K47" s="64">
        <f t="shared" si="86"/>
        <v>60</v>
      </c>
      <c r="L47" s="64">
        <v>25</v>
      </c>
      <c r="M47" s="64">
        <v>1</v>
      </c>
      <c r="N47" s="64">
        <v>1</v>
      </c>
      <c r="O47" s="64">
        <v>0</v>
      </c>
      <c r="P47" s="64">
        <v>2</v>
      </c>
      <c r="Q47" s="64">
        <v>0</v>
      </c>
      <c r="R47" s="64">
        <v>0</v>
      </c>
      <c r="S47" s="64">
        <f t="shared" ref="S47:S49" si="88">SUM(L47:R47)</f>
        <v>29</v>
      </c>
      <c r="T47" s="62">
        <f t="shared" si="67"/>
        <v>0.48333333333333334</v>
      </c>
    </row>
    <row r="48" spans="1:20">
      <c r="A48" s="60" t="s">
        <v>217</v>
      </c>
      <c r="B48" s="63" t="s">
        <v>248</v>
      </c>
      <c r="C48" s="64">
        <v>1</v>
      </c>
      <c r="D48" s="64">
        <f t="shared" si="15"/>
        <v>20</v>
      </c>
      <c r="E48" s="64">
        <f t="shared" si="16"/>
        <v>15</v>
      </c>
      <c r="F48" s="64">
        <f t="shared" si="87"/>
        <v>3</v>
      </c>
      <c r="G48" s="64">
        <f t="shared" si="87"/>
        <v>5</v>
      </c>
      <c r="H48" s="64">
        <f t="shared" si="87"/>
        <v>10</v>
      </c>
      <c r="I48" s="64">
        <f t="shared" si="87"/>
        <v>5</v>
      </c>
      <c r="J48" s="64">
        <f t="shared" si="87"/>
        <v>2</v>
      </c>
      <c r="K48" s="64">
        <f t="shared" si="86"/>
        <v>60</v>
      </c>
      <c r="L48" s="64">
        <v>15</v>
      </c>
      <c r="M48" s="64">
        <v>0</v>
      </c>
      <c r="N48" s="64">
        <v>9</v>
      </c>
      <c r="O48" s="64">
        <v>0</v>
      </c>
      <c r="P48" s="64">
        <v>2</v>
      </c>
      <c r="Q48" s="64">
        <v>12</v>
      </c>
      <c r="R48" s="64">
        <v>0</v>
      </c>
      <c r="S48" s="64">
        <f t="shared" si="88"/>
        <v>38</v>
      </c>
      <c r="T48" s="62">
        <f t="shared" si="67"/>
        <v>0.6333333333333333</v>
      </c>
    </row>
    <row r="49" spans="1:20">
      <c r="A49" s="60" t="s">
        <v>217</v>
      </c>
      <c r="B49" s="63" t="s">
        <v>283</v>
      </c>
      <c r="C49" s="64">
        <v>1</v>
      </c>
      <c r="D49" s="64">
        <f t="shared" si="15"/>
        <v>20</v>
      </c>
      <c r="E49" s="64">
        <f t="shared" si="16"/>
        <v>15</v>
      </c>
      <c r="F49" s="64">
        <f t="shared" si="87"/>
        <v>3</v>
      </c>
      <c r="G49" s="64">
        <f t="shared" si="87"/>
        <v>5</v>
      </c>
      <c r="H49" s="64">
        <f t="shared" si="87"/>
        <v>10</v>
      </c>
      <c r="I49" s="64">
        <f t="shared" si="87"/>
        <v>5</v>
      </c>
      <c r="J49" s="64">
        <f t="shared" si="87"/>
        <v>2</v>
      </c>
      <c r="K49" s="64">
        <f t="shared" si="86"/>
        <v>60</v>
      </c>
      <c r="L49" s="64">
        <v>7</v>
      </c>
      <c r="M49" s="64">
        <v>3</v>
      </c>
      <c r="N49" s="64">
        <v>44</v>
      </c>
      <c r="O49" s="64">
        <v>9</v>
      </c>
      <c r="P49" s="64">
        <v>9</v>
      </c>
      <c r="Q49" s="64">
        <v>1</v>
      </c>
      <c r="R49" s="64">
        <v>0</v>
      </c>
      <c r="S49" s="64">
        <f t="shared" si="88"/>
        <v>73</v>
      </c>
      <c r="T49" s="62">
        <f t="shared" si="67"/>
        <v>1.2166666666666666</v>
      </c>
    </row>
    <row r="50" spans="1:20">
      <c r="A50" s="65" t="s">
        <v>32</v>
      </c>
      <c r="B50" s="66" t="s">
        <v>246</v>
      </c>
      <c r="C50" s="67">
        <f>C46+C41+C36+C31+C26+C21+C16+C11+C6</f>
        <v>10</v>
      </c>
      <c r="D50" s="67">
        <f>D6+D11+D16+D21+D26+D31+D36+D41+D46</f>
        <v>200</v>
      </c>
      <c r="E50" s="67">
        <f t="shared" ref="E50:S50" si="89">E6+E11+E16+E21+E26+E31+E36+E41+E46</f>
        <v>150</v>
      </c>
      <c r="F50" s="67">
        <f t="shared" si="89"/>
        <v>30</v>
      </c>
      <c r="G50" s="67">
        <f t="shared" si="89"/>
        <v>50</v>
      </c>
      <c r="H50" s="67">
        <f t="shared" si="89"/>
        <v>100</v>
      </c>
      <c r="I50" s="67">
        <f t="shared" si="89"/>
        <v>50</v>
      </c>
      <c r="J50" s="67">
        <f t="shared" si="89"/>
        <v>20</v>
      </c>
      <c r="K50" s="67">
        <f t="shared" si="89"/>
        <v>600</v>
      </c>
      <c r="L50" s="67">
        <f t="shared" si="89"/>
        <v>146</v>
      </c>
      <c r="M50" s="67">
        <f t="shared" si="89"/>
        <v>3</v>
      </c>
      <c r="N50" s="67">
        <f t="shared" si="89"/>
        <v>21</v>
      </c>
      <c r="O50" s="67">
        <f t="shared" si="89"/>
        <v>37</v>
      </c>
      <c r="P50" s="67">
        <f t="shared" si="89"/>
        <v>103</v>
      </c>
      <c r="Q50" s="67">
        <f t="shared" si="89"/>
        <v>73</v>
      </c>
      <c r="R50" s="67">
        <f t="shared" si="89"/>
        <v>34</v>
      </c>
      <c r="S50" s="67">
        <f t="shared" si="89"/>
        <v>417</v>
      </c>
      <c r="T50" s="68">
        <f t="shared" si="3"/>
        <v>0.69499999999999995</v>
      </c>
    </row>
    <row r="51" spans="1:20">
      <c r="A51" s="65" t="s">
        <v>32</v>
      </c>
      <c r="B51" s="66" t="s">
        <v>247</v>
      </c>
      <c r="C51" s="67">
        <f t="shared" ref="C51:C53" si="90">C47+C42+C37+C32+C27+C22+C17+C12+C7</f>
        <v>13</v>
      </c>
      <c r="D51" s="67">
        <f t="shared" ref="D51:S51" si="91">D7+D12+D17+D22+D27+D32+D37+D42+D47</f>
        <v>260</v>
      </c>
      <c r="E51" s="67">
        <f t="shared" si="91"/>
        <v>195</v>
      </c>
      <c r="F51" s="67">
        <f t="shared" si="91"/>
        <v>39</v>
      </c>
      <c r="G51" s="67">
        <f t="shared" si="91"/>
        <v>65</v>
      </c>
      <c r="H51" s="67">
        <f t="shared" si="91"/>
        <v>130</v>
      </c>
      <c r="I51" s="67">
        <f t="shared" si="91"/>
        <v>65</v>
      </c>
      <c r="J51" s="67">
        <f t="shared" si="91"/>
        <v>26</v>
      </c>
      <c r="K51" s="67">
        <f t="shared" si="91"/>
        <v>780</v>
      </c>
      <c r="L51" s="67">
        <f t="shared" si="91"/>
        <v>382</v>
      </c>
      <c r="M51" s="67">
        <f t="shared" si="91"/>
        <v>3</v>
      </c>
      <c r="N51" s="67">
        <f t="shared" si="91"/>
        <v>48</v>
      </c>
      <c r="O51" s="67">
        <f t="shared" si="91"/>
        <v>58</v>
      </c>
      <c r="P51" s="67">
        <f t="shared" si="91"/>
        <v>131</v>
      </c>
      <c r="Q51" s="67">
        <f t="shared" si="91"/>
        <v>85</v>
      </c>
      <c r="R51" s="67">
        <f t="shared" si="91"/>
        <v>18</v>
      </c>
      <c r="S51" s="67">
        <f t="shared" si="91"/>
        <v>725</v>
      </c>
      <c r="T51" s="68">
        <f t="shared" si="3"/>
        <v>0.92948717948717952</v>
      </c>
    </row>
    <row r="52" spans="1:20">
      <c r="A52" s="65" t="s">
        <v>32</v>
      </c>
      <c r="B52" s="66" t="s">
        <v>248</v>
      </c>
      <c r="C52" s="67">
        <f t="shared" si="90"/>
        <v>14</v>
      </c>
      <c r="D52" s="67">
        <f t="shared" ref="D52:S52" si="92">D8+D13+D18+D23+D28+D33+D38+D43+D48</f>
        <v>280</v>
      </c>
      <c r="E52" s="67">
        <f t="shared" si="92"/>
        <v>210</v>
      </c>
      <c r="F52" s="67">
        <f t="shared" si="92"/>
        <v>42</v>
      </c>
      <c r="G52" s="67">
        <f t="shared" si="92"/>
        <v>70</v>
      </c>
      <c r="H52" s="67">
        <f t="shared" si="92"/>
        <v>140</v>
      </c>
      <c r="I52" s="67">
        <f t="shared" si="92"/>
        <v>70</v>
      </c>
      <c r="J52" s="67">
        <f t="shared" si="92"/>
        <v>28</v>
      </c>
      <c r="K52" s="67">
        <f t="shared" si="92"/>
        <v>840</v>
      </c>
      <c r="L52" s="67">
        <f t="shared" si="92"/>
        <v>340</v>
      </c>
      <c r="M52" s="67">
        <f t="shared" si="92"/>
        <v>13</v>
      </c>
      <c r="N52" s="67">
        <f t="shared" si="92"/>
        <v>56</v>
      </c>
      <c r="O52" s="67">
        <f t="shared" si="92"/>
        <v>81</v>
      </c>
      <c r="P52" s="67">
        <f t="shared" si="92"/>
        <v>140</v>
      </c>
      <c r="Q52" s="67">
        <f t="shared" si="92"/>
        <v>122</v>
      </c>
      <c r="R52" s="67">
        <f t="shared" si="92"/>
        <v>17</v>
      </c>
      <c r="S52" s="67">
        <f t="shared" si="92"/>
        <v>769</v>
      </c>
      <c r="T52" s="68">
        <f t="shared" si="3"/>
        <v>0.91547619047619044</v>
      </c>
    </row>
    <row r="53" spans="1:20">
      <c r="A53" s="65" t="s">
        <v>32</v>
      </c>
      <c r="B53" s="66" t="s">
        <v>283</v>
      </c>
      <c r="C53" s="67">
        <f t="shared" si="90"/>
        <v>15</v>
      </c>
      <c r="D53" s="67">
        <f t="shared" ref="D53:S53" si="93">D9+D14+D19+D24+D29+D34+D39+D44+D49</f>
        <v>300</v>
      </c>
      <c r="E53" s="67">
        <f t="shared" si="93"/>
        <v>225</v>
      </c>
      <c r="F53" s="67">
        <f t="shared" si="93"/>
        <v>45</v>
      </c>
      <c r="G53" s="67">
        <f t="shared" si="93"/>
        <v>75</v>
      </c>
      <c r="H53" s="67">
        <f t="shared" si="93"/>
        <v>150</v>
      </c>
      <c r="I53" s="67">
        <f t="shared" si="93"/>
        <v>75</v>
      </c>
      <c r="J53" s="67">
        <f t="shared" si="93"/>
        <v>30</v>
      </c>
      <c r="K53" s="67">
        <f t="shared" si="93"/>
        <v>900</v>
      </c>
      <c r="L53" s="67">
        <f t="shared" si="93"/>
        <v>384</v>
      </c>
      <c r="M53" s="67">
        <f t="shared" si="93"/>
        <v>12</v>
      </c>
      <c r="N53" s="67">
        <f t="shared" si="93"/>
        <v>74</v>
      </c>
      <c r="O53" s="67">
        <f t="shared" si="93"/>
        <v>81</v>
      </c>
      <c r="P53" s="67">
        <f t="shared" si="93"/>
        <v>188</v>
      </c>
      <c r="Q53" s="67">
        <f t="shared" si="93"/>
        <v>48</v>
      </c>
      <c r="R53" s="67">
        <f t="shared" si="93"/>
        <v>20</v>
      </c>
      <c r="S53" s="67">
        <f t="shared" si="93"/>
        <v>807</v>
      </c>
      <c r="T53" s="68">
        <f t="shared" si="3"/>
        <v>0.89666666666666661</v>
      </c>
    </row>
    <row r="54" spans="1:20">
      <c r="A54" s="69"/>
      <c r="B54" s="70" t="s">
        <v>18</v>
      </c>
      <c r="C54" s="71">
        <f t="shared" ref="C54" si="94">C30+C25+C20+C15+C10+C5</f>
        <v>0</v>
      </c>
      <c r="D54" s="71">
        <f>D30+D25+D20+D15+D10+D5+D35+D40+D45</f>
        <v>1040</v>
      </c>
      <c r="E54" s="71">
        <f t="shared" ref="E54:S54" si="95">E30+E25+E20+E15+E10+E5+E35+E40+E45</f>
        <v>780</v>
      </c>
      <c r="F54" s="71">
        <f t="shared" si="95"/>
        <v>156</v>
      </c>
      <c r="G54" s="71">
        <f t="shared" si="95"/>
        <v>260</v>
      </c>
      <c r="H54" s="71">
        <f t="shared" si="95"/>
        <v>520</v>
      </c>
      <c r="I54" s="71">
        <f t="shared" si="95"/>
        <v>260</v>
      </c>
      <c r="J54" s="71">
        <f t="shared" si="95"/>
        <v>104</v>
      </c>
      <c r="K54" s="71">
        <f t="shared" si="95"/>
        <v>3120</v>
      </c>
      <c r="L54" s="71">
        <f t="shared" si="95"/>
        <v>1252</v>
      </c>
      <c r="M54" s="71">
        <f t="shared" si="95"/>
        <v>31</v>
      </c>
      <c r="N54" s="71">
        <f t="shared" si="95"/>
        <v>199</v>
      </c>
      <c r="O54" s="71">
        <f t="shared" si="95"/>
        <v>257</v>
      </c>
      <c r="P54" s="71">
        <f t="shared" si="95"/>
        <v>562</v>
      </c>
      <c r="Q54" s="71">
        <f t="shared" si="95"/>
        <v>328</v>
      </c>
      <c r="R54" s="71">
        <f t="shared" si="95"/>
        <v>89</v>
      </c>
      <c r="S54" s="71">
        <f t="shared" si="95"/>
        <v>2718</v>
      </c>
      <c r="T54" s="72">
        <f>S54/K54</f>
        <v>0.87115384615384617</v>
      </c>
    </row>
    <row r="55" spans="1:20">
      <c r="L55" s="73">
        <f t="shared" ref="L55:S55" si="96">L54/D54</f>
        <v>1.2038461538461538</v>
      </c>
      <c r="M55" s="73">
        <f t="shared" si="96"/>
        <v>3.9743589743589741E-2</v>
      </c>
      <c r="N55" s="74">
        <f t="shared" si="96"/>
        <v>1.2756410256410255</v>
      </c>
      <c r="O55" s="74">
        <f t="shared" si="96"/>
        <v>0.9884615384615385</v>
      </c>
      <c r="P55" s="73">
        <f t="shared" si="96"/>
        <v>1.0807692307692307</v>
      </c>
      <c r="Q55" s="74">
        <f t="shared" si="96"/>
        <v>1.2615384615384615</v>
      </c>
      <c r="R55" s="74">
        <f t="shared" si="96"/>
        <v>0.85576923076923073</v>
      </c>
      <c r="S55" s="74">
        <f t="shared" si="96"/>
        <v>0.87115384615384617</v>
      </c>
    </row>
    <row r="56" spans="1:20">
      <c r="J56" s="134"/>
    </row>
  </sheetData>
  <mergeCells count="2">
    <mergeCell ref="D3:K3"/>
    <mergeCell ref="L3:S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13"/>
  <sheetViews>
    <sheetView workbookViewId="0">
      <selection activeCell="A4" sqref="A4:XFD10"/>
    </sheetView>
  </sheetViews>
  <sheetFormatPr defaultRowHeight="15"/>
  <cols>
    <col min="1" max="1" width="14.7109375" bestFit="1" customWidth="1"/>
    <col min="3" max="13" width="7.7109375" customWidth="1"/>
  </cols>
  <sheetData>
    <row r="1" spans="1:15">
      <c r="A1" s="135" t="s">
        <v>286</v>
      </c>
    </row>
    <row r="2" spans="1:15" ht="15.75" thickBot="1">
      <c r="A2" s="152" t="s">
        <v>356</v>
      </c>
      <c r="B2" s="169" t="s">
        <v>287</v>
      </c>
      <c r="C2" s="169"/>
      <c r="D2" s="169"/>
      <c r="E2" s="169"/>
      <c r="F2" s="169"/>
      <c r="G2" s="169"/>
      <c r="H2" s="169" t="s">
        <v>288</v>
      </c>
      <c r="I2" s="169"/>
      <c r="J2" s="169"/>
      <c r="K2" s="169"/>
      <c r="L2" s="169"/>
      <c r="M2" s="169"/>
      <c r="N2" s="170" t="s">
        <v>264</v>
      </c>
      <c r="O2" s="170"/>
    </row>
    <row r="3" spans="1:15" s="77" customFormat="1" ht="30">
      <c r="A3" s="141" t="s">
        <v>289</v>
      </c>
      <c r="B3" s="142" t="s">
        <v>290</v>
      </c>
      <c r="C3" s="142" t="s">
        <v>291</v>
      </c>
      <c r="D3" s="142" t="s">
        <v>292</v>
      </c>
      <c r="E3" s="142" t="s">
        <v>291</v>
      </c>
      <c r="F3" s="142" t="s">
        <v>293</v>
      </c>
      <c r="G3" s="142" t="s">
        <v>291</v>
      </c>
      <c r="H3" s="142" t="s">
        <v>290</v>
      </c>
      <c r="I3" s="142" t="s">
        <v>291</v>
      </c>
      <c r="J3" s="142" t="s">
        <v>292</v>
      </c>
      <c r="K3" s="142" t="s">
        <v>291</v>
      </c>
      <c r="L3" s="142" t="s">
        <v>293</v>
      </c>
      <c r="M3" s="142" t="s">
        <v>291</v>
      </c>
      <c r="N3" s="143" t="s">
        <v>287</v>
      </c>
      <c r="O3" s="144" t="s">
        <v>288</v>
      </c>
    </row>
    <row r="4" spans="1:15" hidden="1">
      <c r="A4" s="9" t="s">
        <v>20</v>
      </c>
      <c r="B4" s="78" t="s">
        <v>326</v>
      </c>
      <c r="C4" s="53">
        <v>1</v>
      </c>
      <c r="D4" s="78" t="s">
        <v>325</v>
      </c>
      <c r="E4" s="53">
        <v>0</v>
      </c>
      <c r="F4" s="78" t="s">
        <v>317</v>
      </c>
      <c r="G4" s="53">
        <v>0</v>
      </c>
      <c r="H4" s="78" t="s">
        <v>326</v>
      </c>
      <c r="I4" s="53">
        <v>0</v>
      </c>
      <c r="J4" s="78" t="s">
        <v>325</v>
      </c>
      <c r="K4" s="53">
        <v>0</v>
      </c>
      <c r="L4" s="78" t="s">
        <v>317</v>
      </c>
      <c r="M4" s="53">
        <v>0</v>
      </c>
      <c r="N4" s="103">
        <f>C4+E4+G4</f>
        <v>1</v>
      </c>
      <c r="O4" s="136">
        <f>I4+K4+M4</f>
        <v>0</v>
      </c>
    </row>
    <row r="5" spans="1:15" hidden="1">
      <c r="A5" s="9" t="s">
        <v>21</v>
      </c>
      <c r="B5" s="78" t="s">
        <v>324</v>
      </c>
      <c r="C5" s="53">
        <v>2</v>
      </c>
      <c r="D5" s="78" t="s">
        <v>295</v>
      </c>
      <c r="E5" s="53">
        <v>0</v>
      </c>
      <c r="F5" s="78" t="s">
        <v>91</v>
      </c>
      <c r="G5" s="53">
        <v>0</v>
      </c>
      <c r="H5" s="78" t="s">
        <v>324</v>
      </c>
      <c r="I5" s="53">
        <v>1</v>
      </c>
      <c r="J5" s="78" t="s">
        <v>295</v>
      </c>
      <c r="K5" s="53">
        <v>1</v>
      </c>
      <c r="L5" s="78" t="s">
        <v>91</v>
      </c>
      <c r="M5" s="53">
        <v>1</v>
      </c>
      <c r="N5" s="103">
        <f t="shared" ref="N5:N12" si="0">C5+E5+G5</f>
        <v>2</v>
      </c>
      <c r="O5" s="136">
        <f t="shared" ref="O5:O12" si="1">I5+K5+M5</f>
        <v>3</v>
      </c>
    </row>
    <row r="6" spans="1:15" hidden="1">
      <c r="A6" s="9" t="s">
        <v>22</v>
      </c>
      <c r="B6" s="78">
        <v>286</v>
      </c>
      <c r="C6" s="53">
        <v>0</v>
      </c>
      <c r="D6" s="78">
        <v>285</v>
      </c>
      <c r="E6" s="53">
        <v>0</v>
      </c>
      <c r="F6" s="78" t="s">
        <v>324</v>
      </c>
      <c r="G6" s="53">
        <v>0</v>
      </c>
      <c r="H6" s="78">
        <v>286</v>
      </c>
      <c r="I6" s="53">
        <v>1</v>
      </c>
      <c r="J6" s="78">
        <v>285</v>
      </c>
      <c r="K6" s="53">
        <v>0</v>
      </c>
      <c r="L6" s="78" t="s">
        <v>324</v>
      </c>
      <c r="M6" s="53">
        <v>0</v>
      </c>
      <c r="N6" s="103">
        <f t="shared" si="0"/>
        <v>0</v>
      </c>
      <c r="O6" s="136">
        <f t="shared" si="1"/>
        <v>1</v>
      </c>
    </row>
    <row r="7" spans="1:15" hidden="1">
      <c r="A7" s="9" t="s">
        <v>23</v>
      </c>
      <c r="B7" s="78" t="s">
        <v>324</v>
      </c>
      <c r="C7" s="53">
        <v>2</v>
      </c>
      <c r="D7" s="78" t="s">
        <v>294</v>
      </c>
      <c r="E7" s="53">
        <v>0</v>
      </c>
      <c r="F7" s="78" t="s">
        <v>325</v>
      </c>
      <c r="G7" s="53">
        <v>0</v>
      </c>
      <c r="H7" s="78" t="s">
        <v>324</v>
      </c>
      <c r="I7" s="53">
        <v>0</v>
      </c>
      <c r="J7" s="78" t="s">
        <v>294</v>
      </c>
      <c r="K7" s="53">
        <v>0</v>
      </c>
      <c r="L7" s="78" t="s">
        <v>325</v>
      </c>
      <c r="M7" s="53">
        <v>0</v>
      </c>
      <c r="N7" s="103">
        <f t="shared" si="0"/>
        <v>2</v>
      </c>
      <c r="O7" s="136">
        <f t="shared" si="1"/>
        <v>0</v>
      </c>
    </row>
    <row r="8" spans="1:15" hidden="1">
      <c r="A8" s="9" t="s">
        <v>24</v>
      </c>
      <c r="B8" s="78">
        <v>285</v>
      </c>
      <c r="C8" s="53">
        <v>1</v>
      </c>
      <c r="D8" s="78" t="s">
        <v>322</v>
      </c>
      <c r="E8" s="53">
        <v>0</v>
      </c>
      <c r="F8" s="78" t="s">
        <v>295</v>
      </c>
      <c r="G8" s="53">
        <v>0</v>
      </c>
      <c r="H8" s="78">
        <v>285</v>
      </c>
      <c r="I8" s="53">
        <v>1</v>
      </c>
      <c r="J8" s="78" t="s">
        <v>322</v>
      </c>
      <c r="K8" s="53">
        <v>2</v>
      </c>
      <c r="L8" s="78" t="s">
        <v>295</v>
      </c>
      <c r="M8" s="53">
        <v>1</v>
      </c>
      <c r="N8" s="103">
        <f t="shared" si="0"/>
        <v>1</v>
      </c>
      <c r="O8" s="136">
        <f t="shared" si="1"/>
        <v>4</v>
      </c>
    </row>
    <row r="9" spans="1:15" hidden="1">
      <c r="A9" s="9" t="s">
        <v>25</v>
      </c>
      <c r="B9" s="78">
        <v>285</v>
      </c>
      <c r="C9" s="53">
        <v>0</v>
      </c>
      <c r="D9" s="78" t="s">
        <v>294</v>
      </c>
      <c r="E9" s="53">
        <v>0</v>
      </c>
      <c r="F9" s="78" t="s">
        <v>326</v>
      </c>
      <c r="G9" s="53">
        <v>0</v>
      </c>
      <c r="H9" s="78">
        <v>285</v>
      </c>
      <c r="I9" s="53">
        <v>0</v>
      </c>
      <c r="J9" s="78" t="s">
        <v>294</v>
      </c>
      <c r="K9" s="53">
        <v>1</v>
      </c>
      <c r="L9" s="78" t="s">
        <v>326</v>
      </c>
      <c r="M9" s="53">
        <v>0</v>
      </c>
      <c r="N9" s="103">
        <f t="shared" si="0"/>
        <v>0</v>
      </c>
      <c r="O9" s="136">
        <f t="shared" si="1"/>
        <v>1</v>
      </c>
    </row>
    <row r="10" spans="1:15" hidden="1">
      <c r="A10" s="9" t="s">
        <v>26</v>
      </c>
      <c r="B10" s="78" t="s">
        <v>324</v>
      </c>
      <c r="C10" s="53">
        <v>2</v>
      </c>
      <c r="D10" s="78" t="s">
        <v>318</v>
      </c>
      <c r="E10" s="53">
        <v>0</v>
      </c>
      <c r="F10" s="78" t="s">
        <v>322</v>
      </c>
      <c r="G10" s="53">
        <v>0</v>
      </c>
      <c r="H10" s="78" t="s">
        <v>324</v>
      </c>
      <c r="I10" s="53">
        <v>2</v>
      </c>
      <c r="J10" s="78" t="s">
        <v>318</v>
      </c>
      <c r="K10" s="53">
        <v>1</v>
      </c>
      <c r="L10" s="78" t="s">
        <v>322</v>
      </c>
      <c r="M10" s="53">
        <v>1</v>
      </c>
      <c r="N10" s="103">
        <f t="shared" si="0"/>
        <v>2</v>
      </c>
      <c r="O10" s="136">
        <f t="shared" si="1"/>
        <v>4</v>
      </c>
    </row>
    <row r="11" spans="1:15" hidden="1">
      <c r="A11" s="9" t="s">
        <v>27</v>
      </c>
      <c r="B11" s="78" t="s">
        <v>321</v>
      </c>
      <c r="C11" s="53">
        <v>0</v>
      </c>
      <c r="D11" s="78" t="s">
        <v>322</v>
      </c>
      <c r="E11" s="53">
        <v>0</v>
      </c>
      <c r="F11" s="78" t="s">
        <v>323</v>
      </c>
      <c r="G11" s="53">
        <v>0</v>
      </c>
      <c r="H11" s="78" t="s">
        <v>321</v>
      </c>
      <c r="I11" s="53">
        <v>1</v>
      </c>
      <c r="J11" s="78" t="s">
        <v>322</v>
      </c>
      <c r="K11" s="53">
        <v>1</v>
      </c>
      <c r="L11" s="78" t="s">
        <v>323</v>
      </c>
      <c r="M11" s="53">
        <v>1</v>
      </c>
      <c r="N11" s="103">
        <f t="shared" si="0"/>
        <v>0</v>
      </c>
      <c r="O11" s="136">
        <f t="shared" si="1"/>
        <v>3</v>
      </c>
    </row>
    <row r="12" spans="1:15" ht="15.75" thickBot="1">
      <c r="A12" s="11" t="s">
        <v>28</v>
      </c>
      <c r="B12" s="131" t="s">
        <v>321</v>
      </c>
      <c r="C12" s="137">
        <v>0</v>
      </c>
      <c r="D12" s="131">
        <v>285</v>
      </c>
      <c r="E12" s="137">
        <v>0</v>
      </c>
      <c r="F12" s="131" t="s">
        <v>324</v>
      </c>
      <c r="G12" s="137">
        <v>0</v>
      </c>
      <c r="H12" s="131" t="s">
        <v>321</v>
      </c>
      <c r="I12" s="137">
        <v>0</v>
      </c>
      <c r="J12" s="131">
        <v>285</v>
      </c>
      <c r="K12" s="137">
        <v>1</v>
      </c>
      <c r="L12" s="131" t="s">
        <v>324</v>
      </c>
      <c r="M12" s="137">
        <v>0</v>
      </c>
      <c r="N12" s="138">
        <f t="shared" si="0"/>
        <v>0</v>
      </c>
      <c r="O12" s="139">
        <f t="shared" si="1"/>
        <v>1</v>
      </c>
    </row>
    <row r="13" spans="1:15">
      <c r="B13" s="115"/>
      <c r="C13" s="49"/>
      <c r="D13" s="115"/>
      <c r="E13" s="49"/>
      <c r="F13" s="115"/>
      <c r="G13" s="49"/>
      <c r="H13" s="115"/>
      <c r="I13" s="49"/>
      <c r="J13" s="115"/>
      <c r="K13" s="49"/>
      <c r="L13" s="115"/>
      <c r="M13" s="49"/>
      <c r="N13" s="140"/>
      <c r="O13" s="140"/>
    </row>
  </sheetData>
  <mergeCells count="3">
    <mergeCell ref="B2:G2"/>
    <mergeCell ref="H2:M2"/>
    <mergeCell ref="N2:O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16"/>
  <sheetViews>
    <sheetView zoomScale="112" zoomScaleNormal="112" workbookViewId="0">
      <selection activeCell="A5" sqref="A5:XFD12"/>
    </sheetView>
  </sheetViews>
  <sheetFormatPr defaultRowHeight="15"/>
  <cols>
    <col min="1" max="1" width="17.42578125" bestFit="1" customWidth="1"/>
    <col min="2" max="2" width="8.5703125" customWidth="1"/>
    <col min="3" max="3" width="10.42578125" customWidth="1"/>
    <col min="4" max="4" width="9.42578125" customWidth="1"/>
    <col min="5" max="5" width="9" customWidth="1"/>
    <col min="6" max="6" width="9.140625" customWidth="1"/>
    <col min="7" max="7" width="11.5703125" customWidth="1"/>
    <col min="8" max="8" width="7.28515625" bestFit="1" customWidth="1"/>
    <col min="9" max="9" width="9.42578125" customWidth="1"/>
    <col min="10" max="11" width="10.42578125" customWidth="1"/>
    <col min="12" max="12" width="9.85546875" customWidth="1"/>
    <col min="13" max="13" width="11.140625" customWidth="1"/>
  </cols>
  <sheetData>
    <row r="1" spans="1:13">
      <c r="A1" s="135" t="s">
        <v>296</v>
      </c>
    </row>
    <row r="2" spans="1:13">
      <c r="A2" s="3"/>
      <c r="B2" s="171" t="s">
        <v>287</v>
      </c>
      <c r="C2" s="171"/>
      <c r="D2" s="171"/>
      <c r="E2" s="171"/>
      <c r="F2" s="171"/>
      <c r="G2" s="171"/>
      <c r="H2" s="171" t="s">
        <v>288</v>
      </c>
      <c r="I2" s="171"/>
      <c r="J2" s="171"/>
      <c r="K2" s="171"/>
      <c r="L2" s="171"/>
      <c r="M2" s="171"/>
    </row>
    <row r="3" spans="1:13" s="77" customFormat="1" ht="30">
      <c r="A3" s="76" t="s">
        <v>289</v>
      </c>
      <c r="B3" s="95" t="s">
        <v>290</v>
      </c>
      <c r="C3" s="95"/>
      <c r="D3" s="95" t="s">
        <v>292</v>
      </c>
      <c r="E3" s="95"/>
      <c r="F3" s="95" t="s">
        <v>293</v>
      </c>
      <c r="G3" s="95" t="s">
        <v>291</v>
      </c>
      <c r="H3" s="95" t="s">
        <v>290</v>
      </c>
      <c r="I3" s="95"/>
      <c r="J3" s="95" t="s">
        <v>292</v>
      </c>
      <c r="K3" s="95"/>
      <c r="L3" s="95" t="s">
        <v>293</v>
      </c>
      <c r="M3" s="95" t="s">
        <v>291</v>
      </c>
    </row>
    <row r="4" spans="1:13" ht="57.95" customHeight="1">
      <c r="A4" s="79"/>
      <c r="B4" s="60"/>
      <c r="C4" s="153" t="s">
        <v>357</v>
      </c>
      <c r="D4" s="60"/>
      <c r="E4" s="153" t="s">
        <v>357</v>
      </c>
      <c r="F4" s="60"/>
      <c r="G4" s="153" t="s">
        <v>357</v>
      </c>
      <c r="H4" s="60"/>
      <c r="I4" s="153" t="s">
        <v>357</v>
      </c>
      <c r="J4" s="60"/>
      <c r="K4" s="153" t="s">
        <v>357</v>
      </c>
      <c r="L4" s="60"/>
      <c r="M4" s="153" t="s">
        <v>357</v>
      </c>
    </row>
    <row r="5" spans="1:13" hidden="1">
      <c r="A5" s="104" t="s">
        <v>20</v>
      </c>
      <c r="B5" s="78" t="s">
        <v>326</v>
      </c>
      <c r="C5" s="78">
        <v>0</v>
      </c>
      <c r="D5" s="78" t="s">
        <v>325</v>
      </c>
      <c r="E5" s="78">
        <v>0</v>
      </c>
      <c r="F5" s="78" t="s">
        <v>317</v>
      </c>
      <c r="G5" s="78">
        <v>0</v>
      </c>
      <c r="H5" s="78" t="s">
        <v>326</v>
      </c>
      <c r="I5" s="78">
        <v>0</v>
      </c>
      <c r="J5" s="78" t="s">
        <v>325</v>
      </c>
      <c r="K5" s="78">
        <v>0</v>
      </c>
      <c r="L5" s="78" t="s">
        <v>317</v>
      </c>
      <c r="M5" s="78">
        <v>0</v>
      </c>
    </row>
    <row r="6" spans="1:13" hidden="1">
      <c r="A6" s="104" t="s">
        <v>21</v>
      </c>
      <c r="B6" s="78" t="s">
        <v>324</v>
      </c>
      <c r="C6" s="78">
        <v>2</v>
      </c>
      <c r="D6" s="78" t="s">
        <v>295</v>
      </c>
      <c r="E6" s="78">
        <v>0</v>
      </c>
      <c r="F6" s="78" t="s">
        <v>91</v>
      </c>
      <c r="G6" s="78">
        <v>0</v>
      </c>
      <c r="H6" s="78" t="s">
        <v>324</v>
      </c>
      <c r="I6" s="78">
        <v>2</v>
      </c>
      <c r="J6" s="78" t="s">
        <v>295</v>
      </c>
      <c r="K6" s="78"/>
      <c r="L6" s="78" t="s">
        <v>91</v>
      </c>
      <c r="M6" s="78">
        <v>0</v>
      </c>
    </row>
    <row r="7" spans="1:13" hidden="1">
      <c r="A7" s="104" t="s">
        <v>22</v>
      </c>
      <c r="B7" s="78">
        <v>285</v>
      </c>
      <c r="C7" s="78">
        <v>0</v>
      </c>
      <c r="D7" s="78">
        <v>286</v>
      </c>
      <c r="E7" s="78">
        <v>0</v>
      </c>
      <c r="F7" s="78" t="s">
        <v>324</v>
      </c>
      <c r="G7" s="78">
        <v>0</v>
      </c>
      <c r="H7" s="78">
        <v>285</v>
      </c>
      <c r="I7" s="78">
        <v>0</v>
      </c>
      <c r="J7" s="78">
        <v>286</v>
      </c>
      <c r="K7" s="78">
        <v>0</v>
      </c>
      <c r="L7" s="78" t="s">
        <v>324</v>
      </c>
      <c r="M7" s="78">
        <v>0</v>
      </c>
    </row>
    <row r="8" spans="1:13" hidden="1">
      <c r="A8" s="104" t="s">
        <v>23</v>
      </c>
      <c r="B8" s="78" t="s">
        <v>324</v>
      </c>
      <c r="C8" s="78">
        <v>0</v>
      </c>
      <c r="D8" s="78" t="s">
        <v>294</v>
      </c>
      <c r="E8" s="78">
        <v>0</v>
      </c>
      <c r="F8" s="78" t="s">
        <v>325</v>
      </c>
      <c r="G8" s="78">
        <v>0</v>
      </c>
      <c r="H8" s="78" t="s">
        <v>324</v>
      </c>
      <c r="I8" s="78">
        <v>0</v>
      </c>
      <c r="J8" s="78" t="s">
        <v>294</v>
      </c>
      <c r="K8" s="78">
        <v>0</v>
      </c>
      <c r="L8" s="78" t="s">
        <v>325</v>
      </c>
      <c r="M8" s="78">
        <v>0</v>
      </c>
    </row>
    <row r="9" spans="1:13" hidden="1">
      <c r="A9" s="104" t="s">
        <v>24</v>
      </c>
      <c r="B9" s="78">
        <v>285</v>
      </c>
      <c r="C9" s="78">
        <v>1</v>
      </c>
      <c r="D9" s="78" t="s">
        <v>91</v>
      </c>
      <c r="E9" s="78">
        <v>0</v>
      </c>
      <c r="F9" s="78" t="s">
        <v>295</v>
      </c>
      <c r="G9" s="78">
        <v>0</v>
      </c>
      <c r="H9" s="78">
        <v>285</v>
      </c>
      <c r="I9" s="78">
        <v>2</v>
      </c>
      <c r="J9" s="78" t="s">
        <v>91</v>
      </c>
      <c r="K9" s="78">
        <v>1</v>
      </c>
      <c r="L9" s="78" t="s">
        <v>295</v>
      </c>
      <c r="M9" s="78">
        <v>0</v>
      </c>
    </row>
    <row r="10" spans="1:13" hidden="1">
      <c r="A10" s="104" t="s">
        <v>25</v>
      </c>
      <c r="B10" s="78">
        <v>285</v>
      </c>
      <c r="C10" s="78">
        <v>0</v>
      </c>
      <c r="D10" s="78" t="s">
        <v>294</v>
      </c>
      <c r="E10" s="78">
        <v>0</v>
      </c>
      <c r="F10" s="78" t="s">
        <v>326</v>
      </c>
      <c r="G10" s="78">
        <v>0</v>
      </c>
      <c r="H10" s="78">
        <v>285</v>
      </c>
      <c r="I10" s="78">
        <v>0</v>
      </c>
      <c r="J10" s="78" t="s">
        <v>294</v>
      </c>
      <c r="K10" s="78">
        <v>0</v>
      </c>
      <c r="L10" s="78" t="s">
        <v>326</v>
      </c>
      <c r="M10" s="78">
        <v>0</v>
      </c>
    </row>
    <row r="11" spans="1:13" hidden="1">
      <c r="A11" s="104" t="s">
        <v>26</v>
      </c>
      <c r="B11" s="78" t="s">
        <v>324</v>
      </c>
      <c r="C11" s="78">
        <v>2</v>
      </c>
      <c r="D11" s="78" t="s">
        <v>318</v>
      </c>
      <c r="E11" s="78">
        <v>0</v>
      </c>
      <c r="F11" s="78" t="s">
        <v>322</v>
      </c>
      <c r="G11" s="78">
        <v>0</v>
      </c>
      <c r="H11" s="78" t="s">
        <v>324</v>
      </c>
      <c r="I11" s="78">
        <v>2</v>
      </c>
      <c r="J11" s="78" t="s">
        <v>318</v>
      </c>
      <c r="K11" s="78">
        <v>1</v>
      </c>
      <c r="L11" s="78" t="s">
        <v>322</v>
      </c>
      <c r="M11" s="78">
        <v>1</v>
      </c>
    </row>
    <row r="12" spans="1:13" hidden="1">
      <c r="A12" s="104" t="s">
        <v>27</v>
      </c>
      <c r="B12" s="78" t="s">
        <v>335</v>
      </c>
      <c r="C12" s="53">
        <v>0</v>
      </c>
      <c r="D12" s="78" t="s">
        <v>322</v>
      </c>
      <c r="E12" s="78">
        <v>0</v>
      </c>
      <c r="F12" s="78" t="s">
        <v>323</v>
      </c>
      <c r="G12" s="78">
        <v>0</v>
      </c>
      <c r="H12" s="78" t="s">
        <v>335</v>
      </c>
      <c r="I12" s="53">
        <v>0</v>
      </c>
      <c r="J12" s="78" t="s">
        <v>322</v>
      </c>
      <c r="K12" s="78">
        <v>0</v>
      </c>
      <c r="L12" s="78" t="s">
        <v>323</v>
      </c>
      <c r="M12" s="78">
        <v>0</v>
      </c>
    </row>
    <row r="13" spans="1:13">
      <c r="A13" s="104" t="s">
        <v>28</v>
      </c>
      <c r="B13" s="78" t="s">
        <v>321</v>
      </c>
      <c r="C13" s="78">
        <v>0</v>
      </c>
      <c r="D13" s="78">
        <v>285</v>
      </c>
      <c r="E13" s="78">
        <v>0</v>
      </c>
      <c r="F13" s="78" t="s">
        <v>324</v>
      </c>
      <c r="G13" s="78">
        <v>0</v>
      </c>
      <c r="H13" s="78" t="s">
        <v>321</v>
      </c>
      <c r="I13" s="78">
        <v>0</v>
      </c>
      <c r="J13" s="78">
        <v>285</v>
      </c>
      <c r="K13" s="78">
        <v>0</v>
      </c>
      <c r="L13" s="78" t="s">
        <v>324</v>
      </c>
      <c r="M13" s="78">
        <v>0</v>
      </c>
    </row>
    <row r="16" spans="1:13">
      <c r="D16" s="96"/>
    </row>
  </sheetData>
  <mergeCells count="2">
    <mergeCell ref="B2:G2"/>
    <mergeCell ref="H2:M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43"/>
  <sheetViews>
    <sheetView workbookViewId="0">
      <selection activeCell="A3" sqref="A3:XFD34"/>
    </sheetView>
  </sheetViews>
  <sheetFormatPr defaultRowHeight="15"/>
  <cols>
    <col min="2" max="7" width="11" customWidth="1"/>
    <col min="8" max="8" width="15.85546875" customWidth="1"/>
    <col min="9" max="9" width="11" customWidth="1"/>
  </cols>
  <sheetData>
    <row r="1" spans="1:8" ht="15.75" thickBot="1">
      <c r="F1" s="172"/>
      <c r="G1" s="172"/>
    </row>
    <row r="2" spans="1:8" s="77" customFormat="1" ht="45.75" thickBot="1">
      <c r="A2" s="80" t="s">
        <v>282</v>
      </c>
      <c r="B2" s="54" t="s">
        <v>297</v>
      </c>
      <c r="C2" s="81" t="s">
        <v>298</v>
      </c>
      <c r="D2" s="82" t="s">
        <v>299</v>
      </c>
      <c r="E2" s="82" t="s">
        <v>17</v>
      </c>
      <c r="F2" s="81" t="s">
        <v>300</v>
      </c>
      <c r="G2" s="82" t="s">
        <v>301</v>
      </c>
      <c r="H2" s="83" t="s">
        <v>17</v>
      </c>
    </row>
    <row r="3" spans="1:8" hidden="1">
      <c r="A3" s="60" t="s">
        <v>104</v>
      </c>
      <c r="B3" s="64" t="s">
        <v>246</v>
      </c>
      <c r="C3" s="75">
        <v>6</v>
      </c>
      <c r="D3" s="94">
        <v>6</v>
      </c>
      <c r="E3" s="85">
        <f>D3/C3</f>
        <v>1</v>
      </c>
      <c r="F3" s="75">
        <v>3</v>
      </c>
      <c r="G3" s="94">
        <v>3</v>
      </c>
      <c r="H3" s="86">
        <f>G3/F3</f>
        <v>1</v>
      </c>
    </row>
    <row r="4" spans="1:8" hidden="1">
      <c r="A4" s="60" t="s">
        <v>104</v>
      </c>
      <c r="B4" s="64" t="s">
        <v>247</v>
      </c>
      <c r="C4" s="75">
        <v>6</v>
      </c>
      <c r="D4" s="94">
        <v>6</v>
      </c>
      <c r="E4" s="85">
        <f t="shared" ref="E4:E42" si="0">D4/C4</f>
        <v>1</v>
      </c>
      <c r="F4" s="75">
        <v>3</v>
      </c>
      <c r="G4" s="94">
        <v>3</v>
      </c>
      <c r="H4" s="86">
        <f t="shared" ref="H4:H43" si="1">G4/F4</f>
        <v>1</v>
      </c>
    </row>
    <row r="5" spans="1:8" hidden="1">
      <c r="A5" s="60" t="s">
        <v>104</v>
      </c>
      <c r="B5" s="64" t="s">
        <v>248</v>
      </c>
      <c r="C5" s="75">
        <v>6</v>
      </c>
      <c r="D5" s="94">
        <v>6</v>
      </c>
      <c r="E5" s="85">
        <f t="shared" si="0"/>
        <v>1</v>
      </c>
      <c r="F5" s="75">
        <v>3</v>
      </c>
      <c r="G5" s="94">
        <v>3</v>
      </c>
      <c r="H5" s="86">
        <f t="shared" si="1"/>
        <v>1</v>
      </c>
    </row>
    <row r="6" spans="1:8" hidden="1">
      <c r="A6" s="60" t="s">
        <v>104</v>
      </c>
      <c r="B6" s="64" t="s">
        <v>283</v>
      </c>
      <c r="C6" s="75">
        <v>6</v>
      </c>
      <c r="D6" s="94">
        <v>6</v>
      </c>
      <c r="E6" s="85">
        <f t="shared" si="0"/>
        <v>1</v>
      </c>
      <c r="F6" s="75">
        <v>3</v>
      </c>
      <c r="G6" s="94">
        <v>3</v>
      </c>
      <c r="H6" s="86">
        <f t="shared" si="1"/>
        <v>1</v>
      </c>
    </row>
    <row r="7" spans="1:8" hidden="1">
      <c r="A7" s="60" t="s">
        <v>284</v>
      </c>
      <c r="B7" s="64" t="s">
        <v>246</v>
      </c>
      <c r="C7" s="75">
        <v>6</v>
      </c>
      <c r="D7" s="94">
        <v>6</v>
      </c>
      <c r="E7" s="85">
        <f t="shared" si="0"/>
        <v>1</v>
      </c>
      <c r="F7" s="75">
        <v>3</v>
      </c>
      <c r="G7" s="94">
        <v>3</v>
      </c>
      <c r="H7" s="86">
        <f t="shared" si="1"/>
        <v>1</v>
      </c>
    </row>
    <row r="8" spans="1:8" hidden="1">
      <c r="A8" s="60" t="s">
        <v>284</v>
      </c>
      <c r="B8" s="64" t="s">
        <v>247</v>
      </c>
      <c r="C8" s="75">
        <v>6</v>
      </c>
      <c r="D8" s="94">
        <v>6</v>
      </c>
      <c r="E8" s="85">
        <f t="shared" si="0"/>
        <v>1</v>
      </c>
      <c r="F8" s="75">
        <v>3</v>
      </c>
      <c r="G8" s="94">
        <v>3</v>
      </c>
      <c r="H8" s="86">
        <f t="shared" si="1"/>
        <v>1</v>
      </c>
    </row>
    <row r="9" spans="1:8" hidden="1">
      <c r="A9" s="60" t="s">
        <v>284</v>
      </c>
      <c r="B9" s="64" t="s">
        <v>248</v>
      </c>
      <c r="C9" s="75">
        <v>6</v>
      </c>
      <c r="D9" s="94">
        <v>6</v>
      </c>
      <c r="E9" s="85">
        <f t="shared" si="0"/>
        <v>1</v>
      </c>
      <c r="F9" s="75">
        <v>3</v>
      </c>
      <c r="G9" s="94">
        <v>2</v>
      </c>
      <c r="H9" s="86">
        <f t="shared" si="1"/>
        <v>0.66666666666666663</v>
      </c>
    </row>
    <row r="10" spans="1:8" hidden="1">
      <c r="A10" s="60" t="s">
        <v>284</v>
      </c>
      <c r="B10" s="64" t="s">
        <v>283</v>
      </c>
      <c r="C10" s="75">
        <v>6</v>
      </c>
      <c r="D10" s="94">
        <v>6</v>
      </c>
      <c r="E10" s="85">
        <f t="shared" si="0"/>
        <v>1</v>
      </c>
      <c r="F10" s="75">
        <v>3</v>
      </c>
      <c r="G10" s="94">
        <v>3</v>
      </c>
      <c r="H10" s="86">
        <f t="shared" si="1"/>
        <v>1</v>
      </c>
    </row>
    <row r="11" spans="1:8" hidden="1">
      <c r="A11" s="60" t="s">
        <v>45</v>
      </c>
      <c r="B11" s="64" t="s">
        <v>246</v>
      </c>
      <c r="C11" s="75">
        <v>6</v>
      </c>
      <c r="D11" s="94">
        <v>6</v>
      </c>
      <c r="E11" s="85">
        <f t="shared" si="0"/>
        <v>1</v>
      </c>
      <c r="F11" s="75">
        <v>3</v>
      </c>
      <c r="G11" s="94">
        <v>3</v>
      </c>
      <c r="H11" s="86">
        <f t="shared" si="1"/>
        <v>1</v>
      </c>
    </row>
    <row r="12" spans="1:8" hidden="1">
      <c r="A12" s="60" t="s">
        <v>45</v>
      </c>
      <c r="B12" s="64" t="s">
        <v>247</v>
      </c>
      <c r="C12" s="75">
        <v>6</v>
      </c>
      <c r="D12" s="94">
        <v>6</v>
      </c>
      <c r="E12" s="85">
        <f t="shared" si="0"/>
        <v>1</v>
      </c>
      <c r="F12" s="75">
        <v>3</v>
      </c>
      <c r="G12" s="94">
        <v>3</v>
      </c>
      <c r="H12" s="86">
        <f t="shared" si="1"/>
        <v>1</v>
      </c>
    </row>
    <row r="13" spans="1:8" hidden="1">
      <c r="A13" s="60" t="s">
        <v>45</v>
      </c>
      <c r="B13" s="64" t="s">
        <v>248</v>
      </c>
      <c r="C13" s="75">
        <v>6</v>
      </c>
      <c r="D13" s="94">
        <v>6</v>
      </c>
      <c r="E13" s="85">
        <f t="shared" si="0"/>
        <v>1</v>
      </c>
      <c r="F13" s="75">
        <v>3</v>
      </c>
      <c r="G13" s="94">
        <v>3</v>
      </c>
      <c r="H13" s="86">
        <f t="shared" si="1"/>
        <v>1</v>
      </c>
    </row>
    <row r="14" spans="1:8" hidden="1">
      <c r="A14" s="60" t="s">
        <v>45</v>
      </c>
      <c r="B14" s="64" t="s">
        <v>283</v>
      </c>
      <c r="C14" s="75">
        <v>6</v>
      </c>
      <c r="D14" s="94">
        <v>6</v>
      </c>
      <c r="E14" s="85">
        <f t="shared" si="0"/>
        <v>1</v>
      </c>
      <c r="F14" s="75">
        <v>3</v>
      </c>
      <c r="G14" s="94">
        <v>3</v>
      </c>
      <c r="H14" s="86">
        <f t="shared" si="1"/>
        <v>1</v>
      </c>
    </row>
    <row r="15" spans="1:8" hidden="1">
      <c r="A15" s="60" t="s">
        <v>158</v>
      </c>
      <c r="B15" s="64" t="s">
        <v>246</v>
      </c>
      <c r="C15" s="75">
        <v>6</v>
      </c>
      <c r="D15" s="94">
        <v>6</v>
      </c>
      <c r="E15" s="85">
        <f t="shared" si="0"/>
        <v>1</v>
      </c>
      <c r="F15" s="75">
        <v>3</v>
      </c>
      <c r="G15" s="94">
        <v>3</v>
      </c>
      <c r="H15" s="86">
        <f t="shared" si="1"/>
        <v>1</v>
      </c>
    </row>
    <row r="16" spans="1:8" hidden="1">
      <c r="A16" s="60" t="s">
        <v>158</v>
      </c>
      <c r="B16" s="64" t="s">
        <v>247</v>
      </c>
      <c r="C16" s="75">
        <v>6</v>
      </c>
      <c r="D16" s="94">
        <v>6</v>
      </c>
      <c r="E16" s="85">
        <f t="shared" si="0"/>
        <v>1</v>
      </c>
      <c r="F16" s="75">
        <v>3</v>
      </c>
      <c r="G16" s="94">
        <v>3</v>
      </c>
      <c r="H16" s="86">
        <f t="shared" si="1"/>
        <v>1</v>
      </c>
    </row>
    <row r="17" spans="1:8" hidden="1">
      <c r="A17" s="60" t="s">
        <v>158</v>
      </c>
      <c r="B17" s="64" t="s">
        <v>248</v>
      </c>
      <c r="C17" s="75">
        <v>6</v>
      </c>
      <c r="D17" s="94">
        <v>6</v>
      </c>
      <c r="E17" s="85">
        <f t="shared" si="0"/>
        <v>1</v>
      </c>
      <c r="F17" s="75">
        <v>3</v>
      </c>
      <c r="G17" s="94">
        <v>3</v>
      </c>
      <c r="H17" s="86">
        <f t="shared" si="1"/>
        <v>1</v>
      </c>
    </row>
    <row r="18" spans="1:8" hidden="1">
      <c r="A18" s="60" t="s">
        <v>158</v>
      </c>
      <c r="B18" s="64" t="s">
        <v>283</v>
      </c>
      <c r="C18" s="75">
        <v>6</v>
      </c>
      <c r="D18" s="94">
        <v>6</v>
      </c>
      <c r="E18" s="85">
        <f t="shared" si="0"/>
        <v>1</v>
      </c>
      <c r="F18" s="75">
        <v>3</v>
      </c>
      <c r="G18" s="94">
        <v>3</v>
      </c>
      <c r="H18" s="86">
        <f t="shared" si="1"/>
        <v>1</v>
      </c>
    </row>
    <row r="19" spans="1:8" hidden="1">
      <c r="A19" s="60" t="s">
        <v>285</v>
      </c>
      <c r="B19" s="64" t="s">
        <v>246</v>
      </c>
      <c r="C19" s="75">
        <v>0</v>
      </c>
      <c r="D19" s="94">
        <v>0</v>
      </c>
      <c r="E19" s="85" t="e">
        <f t="shared" si="0"/>
        <v>#DIV/0!</v>
      </c>
      <c r="F19" s="75">
        <v>3</v>
      </c>
      <c r="G19" s="94">
        <v>3</v>
      </c>
      <c r="H19" s="86">
        <f t="shared" si="1"/>
        <v>1</v>
      </c>
    </row>
    <row r="20" spans="1:8" hidden="1">
      <c r="A20" s="60" t="s">
        <v>285</v>
      </c>
      <c r="B20" s="64" t="s">
        <v>247</v>
      </c>
      <c r="C20" s="75">
        <v>3</v>
      </c>
      <c r="D20" s="94">
        <v>3</v>
      </c>
      <c r="E20" s="85">
        <f t="shared" si="0"/>
        <v>1</v>
      </c>
      <c r="F20" s="75">
        <v>3</v>
      </c>
      <c r="G20" s="94">
        <v>3</v>
      </c>
      <c r="H20" s="86">
        <f t="shared" si="1"/>
        <v>1</v>
      </c>
    </row>
    <row r="21" spans="1:8" hidden="1">
      <c r="A21" s="60" t="s">
        <v>285</v>
      </c>
      <c r="B21" s="64" t="s">
        <v>248</v>
      </c>
      <c r="C21" s="75">
        <v>6</v>
      </c>
      <c r="D21" s="94">
        <v>6</v>
      </c>
      <c r="E21" s="85">
        <f t="shared" si="0"/>
        <v>1</v>
      </c>
      <c r="F21" s="75">
        <v>3</v>
      </c>
      <c r="G21" s="94">
        <v>3</v>
      </c>
      <c r="H21" s="86">
        <f t="shared" si="1"/>
        <v>1</v>
      </c>
    </row>
    <row r="22" spans="1:8" hidden="1">
      <c r="A22" s="60" t="s">
        <v>285</v>
      </c>
      <c r="B22" s="64" t="s">
        <v>283</v>
      </c>
      <c r="C22" s="75">
        <v>6</v>
      </c>
      <c r="D22" s="94">
        <v>6</v>
      </c>
      <c r="E22" s="85">
        <f t="shared" si="0"/>
        <v>1</v>
      </c>
      <c r="F22" s="75">
        <v>3</v>
      </c>
      <c r="G22" s="94">
        <v>3</v>
      </c>
      <c r="H22" s="86">
        <f t="shared" si="1"/>
        <v>1</v>
      </c>
    </row>
    <row r="23" spans="1:8" hidden="1">
      <c r="A23" s="60" t="s">
        <v>187</v>
      </c>
      <c r="B23" s="64" t="s">
        <v>246</v>
      </c>
      <c r="C23" s="75">
        <v>6</v>
      </c>
      <c r="D23" s="94">
        <v>6</v>
      </c>
      <c r="E23" s="85">
        <f t="shared" si="0"/>
        <v>1</v>
      </c>
      <c r="F23" s="75">
        <v>3</v>
      </c>
      <c r="G23" s="94">
        <v>3</v>
      </c>
      <c r="H23" s="86">
        <f t="shared" si="1"/>
        <v>1</v>
      </c>
    </row>
    <row r="24" spans="1:8" hidden="1">
      <c r="A24" s="60" t="s">
        <v>187</v>
      </c>
      <c r="B24" s="64" t="s">
        <v>247</v>
      </c>
      <c r="C24" s="75">
        <v>6</v>
      </c>
      <c r="D24" s="94">
        <v>6</v>
      </c>
      <c r="E24" s="85">
        <f t="shared" si="0"/>
        <v>1</v>
      </c>
      <c r="F24" s="75">
        <v>3</v>
      </c>
      <c r="G24" s="94">
        <v>3</v>
      </c>
      <c r="H24" s="86">
        <f t="shared" si="1"/>
        <v>1</v>
      </c>
    </row>
    <row r="25" spans="1:8" hidden="1">
      <c r="A25" s="60" t="s">
        <v>187</v>
      </c>
      <c r="B25" s="64" t="s">
        <v>248</v>
      </c>
      <c r="C25" s="75">
        <v>6</v>
      </c>
      <c r="D25" s="94">
        <v>6</v>
      </c>
      <c r="E25" s="85">
        <f t="shared" si="0"/>
        <v>1</v>
      </c>
      <c r="F25" s="75">
        <v>3</v>
      </c>
      <c r="G25" s="94">
        <v>3</v>
      </c>
      <c r="H25" s="86">
        <f t="shared" si="1"/>
        <v>1</v>
      </c>
    </row>
    <row r="26" spans="1:8" hidden="1">
      <c r="A26" s="60" t="s">
        <v>187</v>
      </c>
      <c r="B26" s="64" t="s">
        <v>283</v>
      </c>
      <c r="C26" s="75">
        <v>6</v>
      </c>
      <c r="D26" s="94">
        <v>6</v>
      </c>
      <c r="E26" s="85">
        <f t="shared" si="0"/>
        <v>1</v>
      </c>
      <c r="F26" s="75">
        <v>3</v>
      </c>
      <c r="G26" s="94">
        <v>3</v>
      </c>
      <c r="H26" s="86">
        <f t="shared" si="1"/>
        <v>1</v>
      </c>
    </row>
    <row r="27" spans="1:8" hidden="1">
      <c r="A27" s="60" t="s">
        <v>136</v>
      </c>
      <c r="B27" s="64" t="s">
        <v>246</v>
      </c>
      <c r="C27" s="75">
        <v>6</v>
      </c>
      <c r="D27" s="94">
        <v>6</v>
      </c>
      <c r="E27" s="85">
        <f t="shared" si="0"/>
        <v>1</v>
      </c>
      <c r="F27" s="75">
        <v>3</v>
      </c>
      <c r="G27" s="94">
        <v>3</v>
      </c>
      <c r="H27" s="86">
        <f t="shared" si="1"/>
        <v>1</v>
      </c>
    </row>
    <row r="28" spans="1:8" hidden="1">
      <c r="A28" s="60" t="s">
        <v>136</v>
      </c>
      <c r="B28" s="64" t="s">
        <v>247</v>
      </c>
      <c r="C28" s="75">
        <v>6</v>
      </c>
      <c r="D28" s="94">
        <v>6</v>
      </c>
      <c r="E28" s="85">
        <f t="shared" si="0"/>
        <v>1</v>
      </c>
      <c r="F28" s="75">
        <v>3</v>
      </c>
      <c r="G28" s="94">
        <v>3</v>
      </c>
      <c r="H28" s="86">
        <f t="shared" si="1"/>
        <v>1</v>
      </c>
    </row>
    <row r="29" spans="1:8" hidden="1">
      <c r="A29" s="60" t="s">
        <v>136</v>
      </c>
      <c r="B29" s="64" t="s">
        <v>248</v>
      </c>
      <c r="C29" s="75">
        <v>6</v>
      </c>
      <c r="D29" s="94">
        <v>6</v>
      </c>
      <c r="E29" s="85">
        <f t="shared" si="0"/>
        <v>1</v>
      </c>
      <c r="F29" s="75">
        <v>3</v>
      </c>
      <c r="G29" s="94">
        <v>3</v>
      </c>
      <c r="H29" s="86">
        <f t="shared" si="1"/>
        <v>1</v>
      </c>
    </row>
    <row r="30" spans="1:8" hidden="1">
      <c r="A30" s="60" t="s">
        <v>136</v>
      </c>
      <c r="B30" s="64" t="s">
        <v>283</v>
      </c>
      <c r="C30" s="75">
        <v>6</v>
      </c>
      <c r="D30" s="94">
        <v>6</v>
      </c>
      <c r="E30" s="85">
        <f t="shared" si="0"/>
        <v>1</v>
      </c>
      <c r="F30" s="75">
        <v>3</v>
      </c>
      <c r="G30" s="94">
        <v>3</v>
      </c>
      <c r="H30" s="86">
        <f t="shared" si="1"/>
        <v>1</v>
      </c>
    </row>
    <row r="31" spans="1:8" hidden="1">
      <c r="A31" s="60" t="s">
        <v>204</v>
      </c>
      <c r="B31" s="64" t="s">
        <v>246</v>
      </c>
      <c r="C31" s="75">
        <v>4</v>
      </c>
      <c r="D31" s="94">
        <v>4</v>
      </c>
      <c r="E31" s="85">
        <f t="shared" si="0"/>
        <v>1</v>
      </c>
      <c r="F31" s="75">
        <v>3</v>
      </c>
      <c r="G31" s="94">
        <v>3</v>
      </c>
      <c r="H31" s="86">
        <f t="shared" si="1"/>
        <v>1</v>
      </c>
    </row>
    <row r="32" spans="1:8" hidden="1">
      <c r="A32" s="60" t="s">
        <v>204</v>
      </c>
      <c r="B32" s="64" t="s">
        <v>247</v>
      </c>
      <c r="C32" s="75">
        <v>6</v>
      </c>
      <c r="D32" s="94">
        <v>6</v>
      </c>
      <c r="E32" s="85">
        <f t="shared" si="0"/>
        <v>1</v>
      </c>
      <c r="F32" s="75">
        <v>3</v>
      </c>
      <c r="G32" s="94">
        <v>3</v>
      </c>
      <c r="H32" s="86">
        <f t="shared" si="1"/>
        <v>1</v>
      </c>
    </row>
    <row r="33" spans="1:8" hidden="1">
      <c r="A33" s="60" t="s">
        <v>204</v>
      </c>
      <c r="B33" s="64" t="s">
        <v>248</v>
      </c>
      <c r="C33" s="75">
        <v>6</v>
      </c>
      <c r="D33" s="94">
        <v>6</v>
      </c>
      <c r="E33" s="85">
        <f t="shared" si="0"/>
        <v>1</v>
      </c>
      <c r="F33" s="75">
        <v>3</v>
      </c>
      <c r="G33" s="94">
        <v>3</v>
      </c>
      <c r="H33" s="86">
        <f t="shared" si="1"/>
        <v>1</v>
      </c>
    </row>
    <row r="34" spans="1:8" hidden="1">
      <c r="A34" s="60" t="s">
        <v>204</v>
      </c>
      <c r="B34" s="64" t="s">
        <v>283</v>
      </c>
      <c r="C34" s="75">
        <v>6</v>
      </c>
      <c r="D34" s="94">
        <v>6</v>
      </c>
      <c r="E34" s="85">
        <f t="shared" si="0"/>
        <v>1</v>
      </c>
      <c r="F34" s="75">
        <v>3</v>
      </c>
      <c r="G34" s="94">
        <v>3</v>
      </c>
      <c r="H34" s="86">
        <f t="shared" si="1"/>
        <v>1</v>
      </c>
    </row>
    <row r="35" spans="1:8">
      <c r="A35" s="60" t="s">
        <v>217</v>
      </c>
      <c r="B35" s="64" t="s">
        <v>246</v>
      </c>
      <c r="C35" s="75">
        <v>6</v>
      </c>
      <c r="D35" s="94">
        <v>6</v>
      </c>
      <c r="E35" s="85">
        <f t="shared" si="0"/>
        <v>1</v>
      </c>
      <c r="F35" s="75">
        <v>3</v>
      </c>
      <c r="G35" s="94">
        <v>3</v>
      </c>
      <c r="H35" s="86">
        <f t="shared" si="1"/>
        <v>1</v>
      </c>
    </row>
    <row r="36" spans="1:8">
      <c r="A36" s="60" t="s">
        <v>217</v>
      </c>
      <c r="B36" s="64" t="s">
        <v>247</v>
      </c>
      <c r="C36" s="75">
        <v>6</v>
      </c>
      <c r="D36" s="94">
        <v>6</v>
      </c>
      <c r="E36" s="85">
        <f t="shared" si="0"/>
        <v>1</v>
      </c>
      <c r="F36" s="75">
        <v>3</v>
      </c>
      <c r="G36" s="94">
        <v>3</v>
      </c>
      <c r="H36" s="86">
        <f t="shared" si="1"/>
        <v>1</v>
      </c>
    </row>
    <row r="37" spans="1:8">
      <c r="A37" s="60" t="s">
        <v>217</v>
      </c>
      <c r="B37" s="64" t="s">
        <v>248</v>
      </c>
      <c r="C37" s="75">
        <v>6</v>
      </c>
      <c r="D37" s="94">
        <v>6</v>
      </c>
      <c r="E37" s="85">
        <f t="shared" si="0"/>
        <v>1</v>
      </c>
      <c r="F37" s="75">
        <v>3</v>
      </c>
      <c r="G37" s="94">
        <v>3</v>
      </c>
      <c r="H37" s="86">
        <f t="shared" si="1"/>
        <v>1</v>
      </c>
    </row>
    <row r="38" spans="1:8">
      <c r="A38" s="60" t="s">
        <v>217</v>
      </c>
      <c r="B38" s="64" t="s">
        <v>283</v>
      </c>
      <c r="C38" s="75">
        <v>6</v>
      </c>
      <c r="D38" s="94">
        <v>6</v>
      </c>
      <c r="E38" s="85">
        <f t="shared" si="0"/>
        <v>1</v>
      </c>
      <c r="F38" s="75">
        <v>3</v>
      </c>
      <c r="G38" s="94">
        <v>3</v>
      </c>
      <c r="H38" s="86">
        <f t="shared" si="1"/>
        <v>1</v>
      </c>
    </row>
    <row r="39" spans="1:8">
      <c r="A39" s="65" t="s">
        <v>32</v>
      </c>
      <c r="B39" s="84" t="s">
        <v>246</v>
      </c>
      <c r="C39" s="75">
        <v>6</v>
      </c>
      <c r="D39" s="94">
        <v>6</v>
      </c>
      <c r="E39" s="85">
        <f t="shared" si="0"/>
        <v>1</v>
      </c>
      <c r="F39" s="75">
        <v>3</v>
      </c>
      <c r="G39" s="94">
        <v>3</v>
      </c>
      <c r="H39" s="86">
        <f t="shared" si="1"/>
        <v>1</v>
      </c>
    </row>
    <row r="40" spans="1:8">
      <c r="A40" s="65" t="s">
        <v>32</v>
      </c>
      <c r="B40" s="84" t="s">
        <v>247</v>
      </c>
      <c r="C40" s="75">
        <v>6</v>
      </c>
      <c r="D40" s="94">
        <v>6</v>
      </c>
      <c r="E40" s="85">
        <f t="shared" si="0"/>
        <v>1</v>
      </c>
      <c r="F40" s="75">
        <v>3</v>
      </c>
      <c r="G40" s="94">
        <v>3</v>
      </c>
      <c r="H40" s="86">
        <f t="shared" si="1"/>
        <v>1</v>
      </c>
    </row>
    <row r="41" spans="1:8">
      <c r="A41" s="65" t="s">
        <v>32</v>
      </c>
      <c r="B41" s="84" t="s">
        <v>248</v>
      </c>
      <c r="C41" s="75">
        <v>6</v>
      </c>
      <c r="D41" s="94">
        <v>6</v>
      </c>
      <c r="E41" s="85">
        <f t="shared" si="0"/>
        <v>1</v>
      </c>
      <c r="F41" s="75">
        <v>3</v>
      </c>
      <c r="G41" s="94">
        <v>3</v>
      </c>
      <c r="H41" s="86">
        <f t="shared" si="1"/>
        <v>1</v>
      </c>
    </row>
    <row r="42" spans="1:8" ht="15.75" thickBot="1">
      <c r="A42" s="65" t="s">
        <v>32</v>
      </c>
      <c r="B42" s="87" t="s">
        <v>283</v>
      </c>
      <c r="C42" s="75">
        <v>6</v>
      </c>
      <c r="D42" s="94">
        <v>6</v>
      </c>
      <c r="E42" s="88">
        <f t="shared" si="0"/>
        <v>1</v>
      </c>
      <c r="F42" s="75">
        <v>3</v>
      </c>
      <c r="G42" s="94">
        <v>3</v>
      </c>
      <c r="H42" s="89">
        <f t="shared" si="1"/>
        <v>1</v>
      </c>
    </row>
    <row r="43" spans="1:8" ht="15.75" thickBot="1">
      <c r="A43" s="90" t="s">
        <v>264</v>
      </c>
      <c r="B43" s="91"/>
      <c r="C43" s="92">
        <f>SUBTOTAL(9,C39:C42)</f>
        <v>24</v>
      </c>
      <c r="D43" s="92">
        <f t="shared" ref="D43:G43" si="2">SUBTOTAL(9,D39:D42)</f>
        <v>24</v>
      </c>
      <c r="E43" s="92">
        <f t="shared" si="2"/>
        <v>4</v>
      </c>
      <c r="F43" s="92">
        <f t="shared" si="2"/>
        <v>12</v>
      </c>
      <c r="G43" s="92">
        <f t="shared" si="2"/>
        <v>12</v>
      </c>
      <c r="H43" s="93">
        <f t="shared" si="1"/>
        <v>1</v>
      </c>
    </row>
  </sheetData>
  <mergeCells count="1">
    <mergeCell ref="F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8"/>
  <sheetViews>
    <sheetView tabSelected="1" workbookViewId="0">
      <selection activeCell="A2" sqref="A2"/>
    </sheetView>
  </sheetViews>
  <sheetFormatPr defaultColWidth="9.140625" defaultRowHeight="15"/>
  <cols>
    <col min="1" max="2" width="12.42578125" style="100" customWidth="1"/>
    <col min="3" max="3" width="13.7109375" style="102" bestFit="1" customWidth="1"/>
    <col min="4" max="4" width="16.7109375" style="100" customWidth="1"/>
    <col min="5" max="5" width="8.42578125" style="102" bestFit="1" customWidth="1"/>
    <col min="6" max="6" width="46.7109375" style="100" customWidth="1"/>
    <col min="7" max="16384" width="9.140625" style="100"/>
  </cols>
  <sheetData>
    <row r="1" spans="1:6" s="77" customFormat="1" ht="15.75">
      <c r="A1" s="97"/>
      <c r="B1" s="97"/>
      <c r="C1" s="173" t="s">
        <v>302</v>
      </c>
      <c r="D1" s="173"/>
      <c r="E1" s="173"/>
      <c r="F1" s="173"/>
    </row>
    <row r="2" spans="1:6" s="77" customFormat="1" ht="63">
      <c r="A2" s="155" t="s">
        <v>303</v>
      </c>
      <c r="B2" s="155" t="s">
        <v>348</v>
      </c>
      <c r="C2" s="155" t="s">
        <v>304</v>
      </c>
      <c r="D2" s="155" t="s">
        <v>305</v>
      </c>
      <c r="E2" s="155" t="s">
        <v>306</v>
      </c>
      <c r="F2" s="155" t="s">
        <v>307</v>
      </c>
    </row>
    <row r="3" spans="1:6">
      <c r="A3" s="98" t="s">
        <v>308</v>
      </c>
      <c r="B3" s="98"/>
      <c r="C3" s="99"/>
      <c r="D3" s="98"/>
      <c r="E3" s="99"/>
      <c r="F3" s="98"/>
    </row>
    <row r="4" spans="1:6" ht="15" hidden="1" customHeight="1">
      <c r="A4" s="98" t="s">
        <v>309</v>
      </c>
      <c r="B4" s="98"/>
      <c r="C4" s="99"/>
      <c r="D4" s="98"/>
      <c r="E4" s="99"/>
      <c r="F4" s="98"/>
    </row>
    <row r="5" spans="1:6" ht="15" hidden="1" customHeight="1">
      <c r="A5" s="98" t="s">
        <v>310</v>
      </c>
      <c r="B5" s="98"/>
      <c r="C5" s="99"/>
      <c r="D5" s="98"/>
      <c r="E5" s="99"/>
      <c r="F5" s="98"/>
    </row>
    <row r="6" spans="1:6" ht="15" customHeight="1">
      <c r="A6" s="98" t="s">
        <v>309</v>
      </c>
      <c r="B6" s="98"/>
      <c r="C6" s="99"/>
      <c r="D6" s="98"/>
      <c r="E6" s="99"/>
      <c r="F6" s="98"/>
    </row>
    <row r="7" spans="1:6">
      <c r="A7" s="98" t="s">
        <v>310</v>
      </c>
      <c r="B7" s="98"/>
      <c r="C7" s="99"/>
      <c r="D7" s="98"/>
      <c r="E7" s="99"/>
      <c r="F7" s="98"/>
    </row>
    <row r="8" spans="1:6">
      <c r="A8" s="98" t="s">
        <v>349</v>
      </c>
      <c r="B8" s="98"/>
      <c r="C8" s="99"/>
      <c r="D8" s="98"/>
      <c r="E8" s="99"/>
      <c r="F8" s="98"/>
    </row>
    <row r="9" spans="1:6">
      <c r="A9" s="98" t="s">
        <v>350</v>
      </c>
      <c r="B9" s="98"/>
      <c r="C9" s="99"/>
      <c r="D9" s="98"/>
      <c r="E9" s="99"/>
      <c r="F9" s="98"/>
    </row>
    <row r="10" spans="1:6" ht="30">
      <c r="A10" s="98" t="s">
        <v>311</v>
      </c>
      <c r="B10" s="98">
        <v>1</v>
      </c>
      <c r="C10" s="99" t="s">
        <v>358</v>
      </c>
      <c r="D10" s="98" t="s">
        <v>359</v>
      </c>
      <c r="E10" s="99" t="s">
        <v>360</v>
      </c>
      <c r="F10" s="98" t="s">
        <v>361</v>
      </c>
    </row>
    <row r="11" spans="1:6" ht="15" hidden="1" customHeight="1">
      <c r="A11" s="98" t="s">
        <v>312</v>
      </c>
      <c r="B11" s="98"/>
      <c r="C11" s="99"/>
      <c r="D11" s="98"/>
      <c r="E11" s="99"/>
      <c r="F11" s="98"/>
    </row>
    <row r="12" spans="1:6" ht="30">
      <c r="A12" s="98" t="s">
        <v>312</v>
      </c>
      <c r="B12" s="98">
        <v>1</v>
      </c>
      <c r="C12" s="101" t="s">
        <v>362</v>
      </c>
      <c r="D12" s="98" t="s">
        <v>359</v>
      </c>
      <c r="E12" s="99" t="s">
        <v>360</v>
      </c>
      <c r="F12" s="98" t="s">
        <v>363</v>
      </c>
    </row>
    <row r="13" spans="1:6" ht="30">
      <c r="A13" s="98" t="s">
        <v>351</v>
      </c>
      <c r="B13" s="98">
        <v>1</v>
      </c>
      <c r="C13" s="101" t="s">
        <v>364</v>
      </c>
      <c r="D13" s="98" t="s">
        <v>359</v>
      </c>
      <c r="E13" s="99" t="s">
        <v>365</v>
      </c>
      <c r="F13" s="98" t="s">
        <v>366</v>
      </c>
    </row>
    <row r="14" spans="1:6" ht="30">
      <c r="A14" s="98" t="s">
        <v>352</v>
      </c>
      <c r="B14" s="98"/>
      <c r="C14" s="101" t="s">
        <v>367</v>
      </c>
      <c r="D14" s="98" t="s">
        <v>359</v>
      </c>
      <c r="E14" s="99" t="s">
        <v>360</v>
      </c>
      <c r="F14" s="98" t="s">
        <v>368</v>
      </c>
    </row>
    <row r="15" spans="1:6" ht="30">
      <c r="A15" s="98" t="s">
        <v>313</v>
      </c>
      <c r="B15" s="98"/>
      <c r="C15" s="101">
        <v>44783</v>
      </c>
      <c r="D15" s="98" t="s">
        <v>359</v>
      </c>
      <c r="E15" s="99" t="s">
        <v>360</v>
      </c>
      <c r="F15" s="98" t="s">
        <v>369</v>
      </c>
    </row>
    <row r="16" spans="1:6" hidden="1">
      <c r="A16" s="98" t="s">
        <v>314</v>
      </c>
      <c r="B16" s="98"/>
      <c r="C16" s="99"/>
      <c r="D16" s="98"/>
      <c r="E16" s="99"/>
      <c r="F16" s="98"/>
    </row>
    <row r="17" spans="1:6">
      <c r="A17" s="98" t="s">
        <v>314</v>
      </c>
      <c r="B17" s="98"/>
      <c r="C17" s="99" t="s">
        <v>370</v>
      </c>
      <c r="D17" s="98" t="s">
        <v>359</v>
      </c>
      <c r="E17" s="99" t="s">
        <v>360</v>
      </c>
      <c r="F17" s="98" t="s">
        <v>371</v>
      </c>
    </row>
    <row r="18" spans="1:6">
      <c r="A18" s="98" t="s">
        <v>315</v>
      </c>
      <c r="B18" s="98"/>
      <c r="C18" s="99" t="s">
        <v>316</v>
      </c>
      <c r="D18" s="98"/>
      <c r="E18" s="99"/>
      <c r="F18" s="98"/>
    </row>
  </sheetData>
  <mergeCells count="1">
    <mergeCell ref="C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Sales</vt:lpstr>
      <vt:lpstr>Collection</vt:lpstr>
      <vt:lpstr>OFD</vt:lpstr>
      <vt:lpstr>SR</vt:lpstr>
      <vt:lpstr>5to 1</vt:lpstr>
      <vt:lpstr>7B</vt:lpstr>
      <vt:lpstr>7A</vt:lpstr>
      <vt:lpstr>Reporting</vt:lpstr>
      <vt:lpstr>MDO Meeting</vt:lpstr>
      <vt:lpstr>New Retialer Additon</vt:lpstr>
      <vt:lpstr>Goal Sheet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Manoj Sharda</dc:creator>
  <cp:lastModifiedBy>compart</cp:lastModifiedBy>
  <dcterms:created xsi:type="dcterms:W3CDTF">2015-06-05T18:17:20Z</dcterms:created>
  <dcterms:modified xsi:type="dcterms:W3CDTF">2023-01-07T07:34:06Z</dcterms:modified>
</cp:coreProperties>
</file>